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rmizi\Documents\"/>
    </mc:Choice>
  </mc:AlternateContent>
  <xr:revisionPtr revIDLastSave="0" documentId="13_ncr:1_{35D4DF60-9E51-4055-9F32-908A0423FB99}" xr6:coauthVersionLast="47" xr6:coauthVersionMax="47" xr10:uidLastSave="{00000000-0000-0000-0000-000000000000}"/>
  <bookViews>
    <workbookView xWindow="-120" yWindow="-120" windowWidth="29040" windowHeight="16440" xr2:uid="{ADD31284-C1D8-4813-BEC5-2B0B8BDF49A7}"/>
  </bookViews>
  <sheets>
    <sheet name="Sheet1" sheetId="1" r:id="rId1"/>
    <sheet name="Info" sheetId="4" state="hidden" r:id="rId2"/>
  </sheets>
  <definedNames>
    <definedName name="_xlnm.Print_Area" localSheetId="0">Sheet1!$A$1:$V$97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P59" i="1"/>
  <c r="P54" i="1"/>
  <c r="P48" i="1"/>
  <c r="P42" i="1"/>
  <c r="P36" i="1"/>
  <c r="P30" i="1"/>
  <c r="P24" i="1"/>
  <c r="P18" i="1"/>
  <c r="N18" i="1"/>
  <c r="N59" i="1"/>
  <c r="N54" i="1"/>
  <c r="N48" i="1"/>
  <c r="H18" i="1"/>
  <c r="F67" i="1"/>
  <c r="J18" i="1"/>
  <c r="L18" i="1" l="1"/>
  <c r="J59" i="1"/>
  <c r="H59" i="1"/>
  <c r="H54" i="1"/>
  <c r="F9" i="1"/>
  <c r="N67" i="1" s="1"/>
  <c r="L59" i="1" l="1"/>
  <c r="M9" i="1"/>
  <c r="F8" i="1" l="1"/>
  <c r="I67" i="1" s="1"/>
  <c r="F15" i="1" l="1"/>
  <c r="J54" i="1"/>
  <c r="L54" i="1" s="1"/>
  <c r="H48" i="1"/>
  <c r="J48" i="1"/>
  <c r="J42" i="1"/>
  <c r="H36" i="1"/>
  <c r="J36" i="1"/>
  <c r="J30" i="1"/>
  <c r="H30" i="1"/>
  <c r="J24" i="1"/>
  <c r="H24" i="1"/>
  <c r="L42" i="1" l="1"/>
  <c r="L30" i="1"/>
  <c r="L48" i="1"/>
  <c r="L24" i="1"/>
  <c r="L36" i="1"/>
  <c r="AC30" i="4"/>
  <c r="AC31" i="4"/>
  <c r="N24" i="1"/>
  <c r="X111" i="4"/>
  <c r="AM21" i="4" l="1"/>
  <c r="AP2" i="4"/>
  <c r="AK21" i="4"/>
  <c r="AQ2" i="4"/>
  <c r="AC32" i="4"/>
  <c r="N30" i="1"/>
  <c r="AL21" i="4"/>
  <c r="AN21" i="4"/>
  <c r="AO2" i="4"/>
  <c r="AS2" i="4"/>
  <c r="N36" i="1"/>
  <c r="AR2" i="4"/>
  <c r="AN2" i="4"/>
  <c r="N42" i="1"/>
  <c r="AT2" i="4"/>
  <c r="E58" i="4" l="1"/>
</calcChain>
</file>

<file path=xl/sharedStrings.xml><?xml version="1.0" encoding="utf-8"?>
<sst xmlns="http://schemas.openxmlformats.org/spreadsheetml/2006/main" count="411" uniqueCount="234">
  <si>
    <t xml:space="preserve">     at the end of term*</t>
  </si>
  <si>
    <t>Parent/Teacher</t>
  </si>
  <si>
    <t>Meeting</t>
  </si>
  <si>
    <t xml:space="preserve"> Yes</t>
  </si>
  <si>
    <t>Consolidated</t>
  </si>
  <si>
    <t xml:space="preserve">  </t>
  </si>
  <si>
    <t>Sindhi</t>
  </si>
  <si>
    <t>PE &amp; Sports</t>
  </si>
  <si>
    <t>SELF ASSESSMENT OF STUDENT</t>
  </si>
  <si>
    <t>Self-assessment has not been completed by the student</t>
  </si>
  <si>
    <t>ACHIEVEMENTS IN AND OUT OF SCHOOL</t>
  </si>
  <si>
    <t>You participated in Sports Fiesta, Cultural Extravaganza, World Book Day and Womens Day celebration</t>
  </si>
  <si>
    <t>CLASS TEACHER'S REMARKS</t>
  </si>
  <si>
    <t>PRINCIPLE / HEAD TEACHER'S REMARKS</t>
  </si>
  <si>
    <t>Arham</t>
  </si>
  <si>
    <t>Bilal</t>
  </si>
  <si>
    <t>Khawaja</t>
  </si>
  <si>
    <t>Shiloh</t>
  </si>
  <si>
    <t>Phil</t>
  </si>
  <si>
    <t>Skibidi</t>
  </si>
  <si>
    <t>Izhan</t>
  </si>
  <si>
    <t>Ibrahim</t>
  </si>
  <si>
    <t>Ali abbas</t>
  </si>
  <si>
    <t>Saad</t>
  </si>
  <si>
    <t>Hamza</t>
  </si>
  <si>
    <t>Dawood</t>
  </si>
  <si>
    <t>Jalal</t>
  </si>
  <si>
    <t>Ali</t>
  </si>
  <si>
    <t>Labeb</t>
  </si>
  <si>
    <t>Arsalan</t>
  </si>
  <si>
    <t>Ahmed</t>
  </si>
  <si>
    <t>English</t>
  </si>
  <si>
    <t>S.ST</t>
  </si>
  <si>
    <t>Science</t>
  </si>
  <si>
    <t>Mathematic</t>
  </si>
  <si>
    <t>Urdu</t>
  </si>
  <si>
    <t>Class</t>
  </si>
  <si>
    <t>Student</t>
  </si>
  <si>
    <t>Roll.No</t>
  </si>
  <si>
    <t>Attendence</t>
  </si>
  <si>
    <t>Iftikhar</t>
  </si>
  <si>
    <t>Salman</t>
  </si>
  <si>
    <t>Kamal</t>
  </si>
  <si>
    <t>Kamran</t>
  </si>
  <si>
    <t>Yahya</t>
  </si>
  <si>
    <t xml:space="preserve">   Level</t>
  </si>
  <si>
    <t xml:space="preserve">     First</t>
  </si>
  <si>
    <t xml:space="preserve">   Second</t>
  </si>
  <si>
    <t>S.str</t>
  </si>
  <si>
    <t>Engliah</t>
  </si>
  <si>
    <t>Maths</t>
  </si>
  <si>
    <t>32/100</t>
  </si>
  <si>
    <t>67/100</t>
  </si>
  <si>
    <t>43/100</t>
  </si>
  <si>
    <t>78/100</t>
  </si>
  <si>
    <t>Eng</t>
  </si>
  <si>
    <t>,maths</t>
  </si>
  <si>
    <t>Sci</t>
  </si>
  <si>
    <t>S.st</t>
  </si>
  <si>
    <t>54/100</t>
  </si>
  <si>
    <t>55/100</t>
  </si>
  <si>
    <t>total urdu</t>
  </si>
  <si>
    <t>total eng</t>
  </si>
  <si>
    <t>/50</t>
  </si>
  <si>
    <t>/100</t>
  </si>
  <si>
    <t>Total Maths</t>
  </si>
  <si>
    <t>Total Sci</t>
  </si>
  <si>
    <t>Total S.st</t>
  </si>
  <si>
    <t>Sec</t>
  </si>
  <si>
    <t>F</t>
  </si>
  <si>
    <t>D</t>
  </si>
  <si>
    <t>AVG URD</t>
  </si>
  <si>
    <t>AVG MATH</t>
  </si>
  <si>
    <t>AVG SCI</t>
  </si>
  <si>
    <t>AVG S.ST</t>
  </si>
  <si>
    <t>AVG SIND</t>
  </si>
  <si>
    <t>yes</t>
  </si>
  <si>
    <t>no</t>
  </si>
  <si>
    <t>p.t.m</t>
  </si>
  <si>
    <t>No</t>
  </si>
  <si>
    <t>Pupil's Age</t>
  </si>
  <si>
    <t xml:space="preserve">      Pupil's Age  </t>
  </si>
  <si>
    <t xml:space="preserve">   Exam</t>
  </si>
  <si>
    <t xml:space="preserve">           2nd Term</t>
  </si>
  <si>
    <t xml:space="preserve"> Muhammad Rahim</t>
  </si>
  <si>
    <t>Syed Ibrahim Haider</t>
  </si>
  <si>
    <t>Syed Emad Ali</t>
  </si>
  <si>
    <t>Syed Muhammad Dayan Tirmizi</t>
  </si>
  <si>
    <t xml:space="preserve">   Name          _</t>
  </si>
  <si>
    <t xml:space="preserve">                                                  Beaconhouse School System</t>
  </si>
  <si>
    <t>Marks Key</t>
  </si>
  <si>
    <t>Highest Total</t>
  </si>
  <si>
    <t>Avg. Total</t>
  </si>
  <si>
    <t>Total</t>
  </si>
  <si>
    <t xml:space="preserve"> In this section</t>
  </si>
  <si>
    <t xml:space="preserve"> Beaconhouse School System</t>
  </si>
  <si>
    <t>remarks sci</t>
  </si>
  <si>
    <t>remarks s.st</t>
  </si>
  <si>
    <t>remarks maths</t>
  </si>
  <si>
    <t>sindhi remarks</t>
  </si>
  <si>
    <t>islamiyat remarks</t>
  </si>
  <si>
    <r>
      <t xml:space="preserve">    _F____</t>
    </r>
    <r>
      <rPr>
        <u/>
        <sz val="10"/>
        <color theme="1"/>
        <rFont val="Calibri"/>
        <family val="2"/>
        <scheme val="minor"/>
      </rPr>
      <t>_</t>
    </r>
  </si>
  <si>
    <t xml:space="preserve"> Section</t>
  </si>
  <si>
    <t xml:space="preserve"> Assessment</t>
  </si>
  <si>
    <t xml:space="preserve">  12y         9 m*</t>
  </si>
  <si>
    <t xml:space="preserve">  days out of 174</t>
  </si>
  <si>
    <t xml:space="preserve">   Computer No</t>
  </si>
  <si>
    <t>Email</t>
  </si>
  <si>
    <t>Name</t>
  </si>
  <si>
    <t>Dayan</t>
  </si>
  <si>
    <t>Hnaiya</t>
  </si>
  <si>
    <t>Brently</t>
  </si>
  <si>
    <t>Hailey</t>
  </si>
  <si>
    <t>Austin</t>
  </si>
  <si>
    <t>Sam</t>
  </si>
  <si>
    <t>McGinn</t>
  </si>
  <si>
    <t>Tire</t>
  </si>
  <si>
    <t>James</t>
  </si>
  <si>
    <t>Justin</t>
  </si>
  <si>
    <t>Alex</t>
  </si>
  <si>
    <t>Ralph</t>
  </si>
  <si>
    <t>Frimpong</t>
  </si>
  <si>
    <t>Dayan@gmail,com</t>
  </si>
  <si>
    <t>Hnaiya@gmail,com</t>
  </si>
  <si>
    <t>Brently@gmail,com</t>
  </si>
  <si>
    <t>Hailey@gmail,com</t>
  </si>
  <si>
    <t>Austin@gmail,com</t>
  </si>
  <si>
    <t>Sam@gmail,com</t>
  </si>
  <si>
    <t>McGinn@gmail,com</t>
  </si>
  <si>
    <t>Tire@gmail,com</t>
  </si>
  <si>
    <t>James@gmail,com</t>
  </si>
  <si>
    <t>Justin@gmail,com</t>
  </si>
  <si>
    <t>Alex@gmail,com</t>
  </si>
  <si>
    <t>Ralph@gmail,com</t>
  </si>
  <si>
    <t>Frimpong@gmail,com</t>
  </si>
  <si>
    <t>@gmail,com</t>
  </si>
  <si>
    <t>Niko</t>
  </si>
  <si>
    <t>William</t>
  </si>
  <si>
    <t>Jude</t>
  </si>
  <si>
    <t>Jobe</t>
  </si>
  <si>
    <t>Benzema</t>
  </si>
  <si>
    <t>Ronaldo</t>
  </si>
  <si>
    <t>Neymar</t>
  </si>
  <si>
    <t>Mbappe</t>
  </si>
  <si>
    <t>Haaland</t>
  </si>
  <si>
    <t>Lewadonski</t>
  </si>
  <si>
    <t>Arda Guller</t>
  </si>
  <si>
    <t>Van Dijk</t>
  </si>
  <si>
    <t>Niko@gmail,com</t>
  </si>
  <si>
    <t>William@gmail,com</t>
  </si>
  <si>
    <t>Jude@gmail,com</t>
  </si>
  <si>
    <t>Jobe@gmail,com</t>
  </si>
  <si>
    <t>Benzema@gmail,com</t>
  </si>
  <si>
    <t>Ronaldo@gmail,com</t>
  </si>
  <si>
    <t>Neymar@gmail,com</t>
  </si>
  <si>
    <t>Mbappe@gmail,com</t>
  </si>
  <si>
    <t>Haaland@gmail,com</t>
  </si>
  <si>
    <t>Lewadonski@gmail,com</t>
  </si>
  <si>
    <t>Arda Guller@gmail,com</t>
  </si>
  <si>
    <t>Van Dijk@gmail,com</t>
  </si>
  <si>
    <r>
      <rPr>
        <b/>
        <u/>
        <sz val="11"/>
        <color theme="1"/>
        <rFont val="Calibri"/>
        <family val="2"/>
        <scheme val="minor"/>
      </rPr>
      <t xml:space="preserve">  13 </t>
    </r>
    <r>
      <rPr>
        <b/>
        <sz val="11"/>
        <color theme="1"/>
        <rFont val="Calibri"/>
        <family val="2"/>
        <scheme val="minor"/>
      </rPr>
      <t>y       2 m*</t>
    </r>
  </si>
  <si>
    <r>
      <rPr>
        <b/>
        <sz val="11"/>
        <color theme="1" tint="4.9989318521683403E-2"/>
        <rFont val="Calibri"/>
        <family val="2"/>
        <scheme val="minor"/>
      </rPr>
      <t xml:space="preserve">  13 </t>
    </r>
    <r>
      <rPr>
        <b/>
        <sz val="11"/>
        <color theme="1"/>
        <rFont val="Calibri"/>
        <family val="2"/>
        <scheme val="minor"/>
      </rPr>
      <t>y       7 m*</t>
    </r>
  </si>
  <si>
    <t>Pakistan Studies 2059</t>
  </si>
  <si>
    <t>Mathematics D 4024</t>
  </si>
  <si>
    <t>Urdu A 3247</t>
  </si>
  <si>
    <t>English 1123</t>
  </si>
  <si>
    <t>Islamiat 2058</t>
  </si>
  <si>
    <t>Physics 5054</t>
  </si>
  <si>
    <t>Computer Science 2210</t>
  </si>
  <si>
    <t>Global Perspectives 2069</t>
  </si>
  <si>
    <t>B</t>
  </si>
  <si>
    <t>You are advised to participate in extracurricular activities.</t>
  </si>
  <si>
    <t>You are a friendly pupil with an intelligent mind. However, you need to concentrate more</t>
  </si>
  <si>
    <t>on academics. Following teachers instructions and regularity in the submission of the assignment</t>
  </si>
  <si>
    <t>will help improve your performance.</t>
  </si>
  <si>
    <t>   </t>
  </si>
  <si>
    <t>Arwa -</t>
  </si>
  <si>
    <t>Maliha Noman</t>
  </si>
  <si>
    <t>   This is a system generated report and does not require a signature.</t>
  </si>
  <si>
    <t>   A fairly good performance. Maintain consistency and aim for further improvement.</t>
  </si>
  <si>
    <t>Next Term Begins on  12 January 2026                                     </t>
  </si>
  <si>
    <t>   Principal</t>
  </si>
  <si>
    <t xml:space="preserve">   Term End </t>
  </si>
  <si>
    <t>   Teacher</t>
  </si>
  <si>
    <t xml:space="preserve">     Mid Year Report   2025-26</t>
  </si>
  <si>
    <t>O-Level Campus, Gulshan, Karachi</t>
  </si>
  <si>
    <t>O Level / International GCSE - Class 9</t>
  </si>
  <si>
    <t>Muhammad Ahmed</t>
  </si>
  <si>
    <t xml:space="preserve">  14 y       11 m*</t>
  </si>
  <si>
    <t>/150</t>
  </si>
  <si>
    <t>.</t>
  </si>
  <si>
    <t>S: 28 / 100</t>
  </si>
  <si>
    <t xml:space="preserve">   Class avg. Age 14y</t>
  </si>
  <si>
    <t xml:space="preserve">      7m*</t>
  </si>
  <si>
    <t>STUDENT ID:</t>
  </si>
  <si>
    <t>Name:</t>
  </si>
  <si>
    <t>Class:</t>
  </si>
  <si>
    <t>84/150</t>
  </si>
  <si>
    <t>99/150</t>
  </si>
  <si>
    <t>105/150</t>
  </si>
  <si>
    <t>114/150</t>
  </si>
  <si>
    <t>103/150</t>
  </si>
  <si>
    <t>88/150</t>
  </si>
  <si>
    <t>115/150</t>
  </si>
  <si>
    <t>71/150</t>
  </si>
  <si>
    <t>You maintain a positive attitude towards the subject. However, you need to seriously focus</t>
  </si>
  <si>
    <t>on enhancing both your handwriting and writing skills. By integrating complex sentence structures</t>
  </si>
  <si>
    <t xml:space="preserve">and ambitious vocabulary you can bring maturity to your style. Consistently submit assignments </t>
  </si>
  <si>
    <t>and review feedback for effective progress.</t>
  </si>
  <si>
    <t>P1: 20 / 50</t>
  </si>
  <si>
    <t>P2: 20 / 50</t>
  </si>
  <si>
    <t xml:space="preserve">آپ باصلاحيت ہيں ليکن اردو کى بنيادى کمزورى کى بناء پر مطلوبہ معيارى کام نہيں کرسکے. بہت محنت کى ضرورت ہے. </t>
  </si>
  <si>
    <t>املا اور لکھائ درست کرنے کے لئے مشق کيجئے.</t>
  </si>
  <si>
    <t>You are a capable student. However, you must strive towards reinforcement of basic mathematical</t>
  </si>
  <si>
    <t>skills and practice all mathematical concepts on a regular basis will improve your result.</t>
  </si>
  <si>
    <t>You have shown steady progress this term. Regular revision of taught concepts and reading related</t>
  </si>
  <si>
    <t>books will further improve your presentations and your written assignments. Additionally, more</t>
  </si>
  <si>
    <t>participation in class discussions will help further clarify concepts. Continue working with the same zeal</t>
  </si>
  <si>
    <t xml:space="preserve">You demonstrate strong conceptual understanding and apply your knowledge effectively with </t>
  </si>
  <si>
    <t>confidence and accuracy.</t>
  </si>
  <si>
    <t>You are capable of improving your grades by participating in class discussions and submitting</t>
  </si>
  <si>
    <t>assignments and handouts. I hope you will succeed in imporving your grades.</t>
  </si>
  <si>
    <t>You are a capable student, keep learning with the same spirit.</t>
  </si>
  <si>
    <t>Your contributions to class discussions are notable, often challenging peers to think more deeply</t>
  </si>
  <si>
    <t>about ethical dillemas</t>
  </si>
  <si>
    <t>S: 49 / 100</t>
  </si>
  <si>
    <t>P1: 16 / 50</t>
  </si>
  <si>
    <t>P1: 25 / 50</t>
  </si>
  <si>
    <t>P2: 13 / 50</t>
  </si>
  <si>
    <t>G: 21 / 50</t>
  </si>
  <si>
    <t>H: 27 / 50</t>
  </si>
  <si>
    <t>P2: 23 / 50</t>
  </si>
  <si>
    <t>P1: 29 / 50</t>
  </si>
  <si>
    <t>P2: 34 /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</si>
</sst>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Old English Text MT"/>
      <family val="4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.9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u/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24"/>
      <color theme="1"/>
      <name val="Old English Text MT"/>
      <family val="4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2"/>
      <color rgb="FFFFFFFF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rgb="FFFFEB9C"/>
      </patternFill>
    </fill>
    <fill>
      <patternFill patternType="solid">
        <fgColor theme="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/>
      <bottom/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dotted">
        <color theme="2"/>
      </left>
      <right/>
      <top/>
      <bottom/>
      <diagonal/>
    </border>
    <border>
      <left/>
      <right/>
      <top style="dotted">
        <color theme="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1"/>
      </top>
      <bottom style="thin">
        <color theme="0" tint="-0.499984740745262"/>
      </bottom>
      <diagonal/>
    </border>
    <border>
      <left style="thin">
        <color theme="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2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7" fillId="3" borderId="12" applyNumberFormat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9" fontId="21" fillId="0" borderId="0" applyFont="0" applyFill="0" applyBorder="0" applyAlignment="0" applyProtection="0"/>
    <xf numFmtId="0" fontId="22" fillId="6" borderId="0" applyNumberFormat="0" applyBorder="0" applyAlignment="0" applyProtection="0"/>
    <xf numFmtId="0" fontId="18" fillId="7" borderId="0" applyNumberFormat="0" applyBorder="0" applyAlignment="0" applyProtection="0"/>
    <xf numFmtId="0" fontId="29" fillId="0" borderId="0" applyNumberFormat="0" applyFill="0" applyBorder="0" applyAlignment="0" applyProtection="0"/>
  </cellStyleXfs>
  <cellXfs count="191">
    <xf numFmtId="0" fontId="0" fillId="0" borderId="0" xfId="0"/>
    <xf numFmtId="0" fontId="19" fillId="0" borderId="0" xfId="0" applyFont="1"/>
    <xf numFmtId="0" fontId="20" fillId="5" borderId="0" xfId="3" applyFont="1" applyAlignment="1">
      <alignment horizontal="center"/>
    </xf>
    <xf numFmtId="0" fontId="20" fillId="5" borderId="3" xfId="3" applyFont="1" applyBorder="1" applyAlignment="1">
      <alignment horizontal="center"/>
    </xf>
    <xf numFmtId="0" fontId="23" fillId="6" borderId="12" xfId="5" applyFont="1" applyBorder="1" applyAlignment="1">
      <alignment horizontal="center"/>
    </xf>
    <xf numFmtId="0" fontId="23" fillId="6" borderId="22" xfId="5" applyFont="1" applyBorder="1" applyAlignment="1">
      <alignment horizontal="center"/>
    </xf>
    <xf numFmtId="0" fontId="17" fillId="4" borderId="3" xfId="2" applyFont="1" applyBorder="1" applyAlignment="1">
      <alignment horizontal="center"/>
    </xf>
    <xf numFmtId="0" fontId="17" fillId="4" borderId="10" xfId="2" applyFont="1" applyBorder="1" applyAlignment="1">
      <alignment horizontal="center"/>
    </xf>
    <xf numFmtId="0" fontId="1" fillId="0" borderId="0" xfId="0" applyFont="1"/>
    <xf numFmtId="0" fontId="24" fillId="0" borderId="0" xfId="0" applyFont="1"/>
    <xf numFmtId="0" fontId="23" fillId="6" borderId="23" xfId="5" applyFont="1" applyBorder="1" applyAlignment="1">
      <alignment horizontal="center"/>
    </xf>
    <xf numFmtId="0" fontId="25" fillId="0" borderId="0" xfId="0" applyFont="1"/>
    <xf numFmtId="0" fontId="19" fillId="0" borderId="0" xfId="0" applyFont="1" applyAlignment="1">
      <alignment horizontal="center" vertical="center"/>
    </xf>
    <xf numFmtId="0" fontId="17" fillId="3" borderId="3" xfId="1" applyFont="1" applyBorder="1" applyAlignment="1">
      <alignment horizontal="center"/>
    </xf>
    <xf numFmtId="0" fontId="17" fillId="3" borderId="3" xfId="1" applyFont="1" applyBorder="1"/>
    <xf numFmtId="0" fontId="1" fillId="0" borderId="3" xfId="0" applyFont="1" applyBorder="1" applyAlignment="1">
      <alignment horizontal="center"/>
    </xf>
    <xf numFmtId="0" fontId="17" fillId="3" borderId="12" xfId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17" fillId="4" borderId="3" xfId="2" applyNumberFormat="1" applyFont="1" applyBorder="1" applyAlignment="1" applyProtection="1">
      <alignment horizontal="center"/>
      <protection locked="0"/>
    </xf>
    <xf numFmtId="0" fontId="17" fillId="7" borderId="3" xfId="6" applyNumberFormat="1" applyFont="1" applyBorder="1" applyAlignment="1" applyProtection="1">
      <alignment horizontal="center"/>
    </xf>
    <xf numFmtId="0" fontId="1" fillId="0" borderId="3" xfId="0" applyNumberFormat="1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7" fillId="7" borderId="0" xfId="6" applyNumberFormat="1" applyFont="1" applyAlignment="1" applyProtection="1">
      <alignment horizontal="center" vertical="center"/>
      <protection locked="0"/>
    </xf>
    <xf numFmtId="0" fontId="31" fillId="0" borderId="0" xfId="7" applyFont="1" applyFill="1"/>
    <xf numFmtId="0" fontId="17" fillId="4" borderId="0" xfId="2" applyFont="1"/>
    <xf numFmtId="0" fontId="17" fillId="4" borderId="0" xfId="2" applyFont="1" applyAlignment="1">
      <alignment horizontal="center"/>
    </xf>
    <xf numFmtId="0" fontId="17" fillId="7" borderId="3" xfId="6" applyNumberFormat="1" applyFont="1" applyBorder="1" applyAlignment="1">
      <alignment horizontal="center"/>
    </xf>
    <xf numFmtId="0" fontId="17" fillId="7" borderId="3" xfId="6" applyFont="1" applyBorder="1"/>
    <xf numFmtId="0" fontId="17" fillId="7" borderId="3" xfId="6" applyFont="1" applyBorder="1" applyAlignment="1">
      <alignment horizontal="center"/>
    </xf>
    <xf numFmtId="0" fontId="1" fillId="0" borderId="3" xfId="0" applyFont="1" applyBorder="1"/>
    <xf numFmtId="0" fontId="17" fillId="4" borderId="3" xfId="2" applyFont="1" applyBorder="1"/>
    <xf numFmtId="0" fontId="17" fillId="4" borderId="0" xfId="2" applyNumberFormat="1" applyFont="1" applyAlignment="1" applyProtection="1">
      <alignment horizontal="center" vertical="center"/>
      <protection locked="0"/>
    </xf>
    <xf numFmtId="0" fontId="1" fillId="0" borderId="3" xfId="0" applyNumberFormat="1" applyFont="1" applyBorder="1" applyAlignment="1">
      <alignment horizontal="center"/>
    </xf>
    <xf numFmtId="10" fontId="1" fillId="0" borderId="3" xfId="0" applyNumberFormat="1" applyFont="1" applyBorder="1"/>
    <xf numFmtId="0" fontId="28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2" borderId="0" xfId="0" applyFill="1" applyBorder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0" xfId="0" applyFont="1" applyFill="1" applyAlignment="1" applyProtection="1">
      <alignment horizontal="center" vertical="top"/>
      <protection hidden="1"/>
    </xf>
    <xf numFmtId="0" fontId="0" fillId="2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0" fillId="2" borderId="19" xfId="0" applyFont="1" applyFill="1" applyBorder="1" applyAlignment="1" applyProtection="1">
      <alignment horizontal="left" indent="2"/>
      <protection hidden="1"/>
    </xf>
    <xf numFmtId="0" fontId="0" fillId="2" borderId="19" xfId="0" applyFont="1" applyFill="1" applyBorder="1" applyProtection="1">
      <protection hidden="1"/>
    </xf>
    <xf numFmtId="0" fontId="6" fillId="2" borderId="19" xfId="0" applyFont="1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10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0" fillId="2" borderId="18" xfId="0" applyFill="1" applyBorder="1" applyAlignment="1" applyProtection="1">
      <protection hidden="1"/>
    </xf>
    <xf numFmtId="0" fontId="26" fillId="2" borderId="20" xfId="0" applyFont="1" applyFill="1" applyBorder="1" applyAlignment="1" applyProtection="1">
      <alignment horizontal="left" vertic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 vertical="center"/>
      <protection hidden="1"/>
    </xf>
    <xf numFmtId="0" fontId="0" fillId="2" borderId="0" xfId="0" applyNumberFormat="1" applyFill="1" applyAlignment="1" applyProtection="1">
      <alignment horizontal="left"/>
      <protection hidden="1"/>
    </xf>
    <xf numFmtId="0" fontId="0" fillId="2" borderId="2" xfId="0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left" vertical="center"/>
      <protection hidden="1"/>
    </xf>
    <xf numFmtId="0" fontId="26" fillId="2" borderId="21" xfId="0" applyFont="1" applyFill="1" applyBorder="1" applyAlignment="1" applyProtection="1">
      <alignment horizontal="right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0" fillId="2" borderId="27" xfId="0" applyFill="1" applyBorder="1" applyProtection="1">
      <protection hidden="1"/>
    </xf>
    <xf numFmtId="12" fontId="0" fillId="2" borderId="31" xfId="0" applyNumberFormat="1" applyFill="1" applyBorder="1" applyAlignment="1" applyProtection="1">
      <alignment horizontal="left" vertical="top"/>
      <protection hidden="1"/>
    </xf>
    <xf numFmtId="0" fontId="0" fillId="2" borderId="32" xfId="0" applyNumberFormat="1" applyFill="1" applyBorder="1" applyAlignment="1" applyProtection="1">
      <alignment horizontal="right"/>
      <protection hidden="1"/>
    </xf>
    <xf numFmtId="12" fontId="0" fillId="2" borderId="0" xfId="0" applyNumberFormat="1" applyFill="1" applyBorder="1" applyAlignment="1" applyProtection="1">
      <alignment horizontal="left"/>
      <protection hidden="1"/>
    </xf>
    <xf numFmtId="0" fontId="0" fillId="2" borderId="29" xfId="4" applyNumberFormat="1" applyFont="1" applyFill="1" applyBorder="1" applyAlignment="1" applyProtection="1">
      <alignment horizontal="right" vertical="center"/>
      <protection hidden="1"/>
    </xf>
    <xf numFmtId="12" fontId="0" fillId="2" borderId="31" xfId="4" applyNumberFormat="1" applyFont="1" applyFill="1" applyBorder="1" applyAlignment="1" applyProtection="1">
      <alignment horizontal="left" vertical="center"/>
      <protection hidden="1"/>
    </xf>
    <xf numFmtId="0" fontId="0" fillId="2" borderId="32" xfId="0" applyFill="1" applyBorder="1" applyAlignment="1" applyProtection="1">
      <alignment horizontal="right"/>
      <protection hidden="1"/>
    </xf>
    <xf numFmtId="0" fontId="0" fillId="2" borderId="39" xfId="0" applyFill="1" applyBorder="1" applyAlignment="1" applyProtection="1">
      <alignment horizontal="left" vertical="top"/>
      <protection hidden="1"/>
    </xf>
    <xf numFmtId="0" fontId="0" fillId="2" borderId="40" xfId="0" applyFill="1" applyBorder="1" applyAlignment="1" applyProtection="1">
      <alignment horizontal="center"/>
      <protection hidden="1"/>
    </xf>
    <xf numFmtId="0" fontId="0" fillId="2" borderId="33" xfId="0" applyFill="1" applyBorder="1" applyAlignment="1" applyProtection="1">
      <alignment horizontal="center"/>
      <protection hidden="1"/>
    </xf>
    <xf numFmtId="0" fontId="9" fillId="2" borderId="0" xfId="0" applyFont="1" applyFill="1" applyProtection="1">
      <protection hidden="1"/>
    </xf>
    <xf numFmtId="0" fontId="9" fillId="2" borderId="28" xfId="0" applyFont="1" applyFill="1" applyBorder="1" applyProtection="1">
      <protection hidden="1"/>
    </xf>
    <xf numFmtId="0" fontId="9" fillId="2" borderId="0" xfId="0" applyFont="1" applyFill="1" applyBorder="1" applyProtection="1">
      <protection hidden="1"/>
    </xf>
    <xf numFmtId="0" fontId="0" fillId="2" borderId="0" xfId="0" applyFont="1" applyFill="1" applyProtection="1">
      <protection hidden="1"/>
    </xf>
    <xf numFmtId="0" fontId="0" fillId="2" borderId="0" xfId="0" applyFont="1" applyFill="1" applyAlignment="1" applyProtection="1">
      <protection hidden="1"/>
    </xf>
    <xf numFmtId="0" fontId="0" fillId="2" borderId="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11" fillId="2" borderId="7" xfId="0" applyFont="1" applyFill="1" applyBorder="1" applyProtection="1">
      <protection hidden="1"/>
    </xf>
    <xf numFmtId="0" fontId="11" fillId="2" borderId="24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0" fillId="2" borderId="35" xfId="0" applyFill="1" applyBorder="1" applyAlignment="1" applyProtection="1">
      <alignment horizontal="right"/>
      <protection hidden="1"/>
    </xf>
    <xf numFmtId="0" fontId="0" fillId="2" borderId="36" xfId="0" applyFill="1" applyBorder="1" applyAlignment="1" applyProtection="1">
      <alignment horizontal="left"/>
      <protection hidden="1"/>
    </xf>
    <xf numFmtId="0" fontId="0" fillId="2" borderId="36" xfId="0" applyFill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hidden="1"/>
    </xf>
    <xf numFmtId="0" fontId="0" fillId="2" borderId="31" xfId="0" applyFill="1" applyBorder="1" applyAlignment="1" applyProtection="1">
      <alignment horizontal="left" vertical="top"/>
      <protection hidden="1"/>
    </xf>
    <xf numFmtId="0" fontId="0" fillId="2" borderId="28" xfId="0" applyFill="1" applyBorder="1" applyProtection="1">
      <protection hidden="1"/>
    </xf>
    <xf numFmtId="0" fontId="0" fillId="2" borderId="37" xfId="0" applyFill="1" applyBorder="1" applyProtection="1">
      <protection hidden="1"/>
    </xf>
    <xf numFmtId="0" fontId="13" fillId="2" borderId="0" xfId="0" applyFont="1" applyFill="1" applyBorder="1" applyProtection="1">
      <protection hidden="1"/>
    </xf>
    <xf numFmtId="0" fontId="0" fillId="2" borderId="31" xfId="0" applyFill="1" applyBorder="1" applyAlignment="1" applyProtection="1">
      <alignment horizontal="left"/>
      <protection hidden="1"/>
    </xf>
    <xf numFmtId="0" fontId="0" fillId="2" borderId="29" xfId="0" applyNumberFormat="1" applyFill="1" applyBorder="1" applyAlignment="1" applyProtection="1">
      <alignment horizontal="right"/>
      <protection hidden="1"/>
    </xf>
    <xf numFmtId="2" fontId="0" fillId="2" borderId="31" xfId="0" applyNumberFormat="1" applyFill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left"/>
      <protection hidden="1"/>
    </xf>
    <xf numFmtId="0" fontId="0" fillId="2" borderId="29" xfId="0" applyFill="1" applyBorder="1" applyAlignment="1" applyProtection="1">
      <alignment horizontal="right"/>
      <protection hidden="1"/>
    </xf>
    <xf numFmtId="0" fontId="0" fillId="2" borderId="28" xfId="0" applyFill="1" applyBorder="1" applyAlignment="1" applyProtection="1">
      <alignment horizontal="left" vertical="top"/>
      <protection hidden="1"/>
    </xf>
    <xf numFmtId="0" fontId="0" fillId="2" borderId="24" xfId="0" applyFill="1" applyBorder="1" applyProtection="1">
      <protection hidden="1"/>
    </xf>
    <xf numFmtId="0" fontId="12" fillId="2" borderId="27" xfId="0" applyFont="1" applyFill="1" applyBorder="1" applyProtection="1">
      <protection hidden="1"/>
    </xf>
    <xf numFmtId="0" fontId="0" fillId="2" borderId="9" xfId="0" applyFill="1" applyBorder="1" applyAlignment="1" applyProtection="1">
      <alignment horizontal="left"/>
      <protection hidden="1"/>
    </xf>
    <xf numFmtId="0" fontId="0" fillId="2" borderId="0" xfId="0" applyFill="1" applyBorder="1" applyAlignment="1" applyProtection="1">
      <alignment horizontal="left"/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9" xfId="0" applyFill="1" applyBorder="1" applyAlignment="1" applyProtection="1">
      <alignment horizontal="right"/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right"/>
      <protection hidden="1"/>
    </xf>
    <xf numFmtId="0" fontId="0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horizontal="right"/>
      <protection hidden="1"/>
    </xf>
    <xf numFmtId="0" fontId="0" fillId="2" borderId="30" xfId="0" applyFill="1" applyBorder="1" applyAlignment="1" applyProtection="1">
      <alignment horizontal="left"/>
      <protection hidden="1"/>
    </xf>
    <xf numFmtId="0" fontId="0" fillId="2" borderId="9" xfId="0" applyFill="1" applyBorder="1" applyAlignment="1" applyProtection="1">
      <alignment horizontal="left" vertical="top"/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30" xfId="0" applyFill="1" applyBorder="1" applyAlignment="1" applyProtection="1">
      <alignment horizontal="left" vertical="top"/>
      <protection hidden="1"/>
    </xf>
    <xf numFmtId="0" fontId="0" fillId="2" borderId="33" xfId="0" applyFill="1" applyBorder="1" applyProtection="1">
      <protection hidden="1"/>
    </xf>
    <xf numFmtId="0" fontId="0" fillId="2" borderId="26" xfId="0" applyFill="1" applyBorder="1" applyProtection="1">
      <protection hidden="1"/>
    </xf>
    <xf numFmtId="0" fontId="0" fillId="2" borderId="25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10" fillId="2" borderId="4" xfId="0" applyNumberFormat="1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0" fillId="2" borderId="24" xfId="0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centerContinuous" vertical="center"/>
      <protection hidden="1"/>
    </xf>
    <xf numFmtId="0" fontId="7" fillId="2" borderId="0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1" fillId="2" borderId="0" xfId="0" applyFont="1" applyFill="1" applyProtection="1">
      <protection hidden="1"/>
    </xf>
    <xf numFmtId="0" fontId="15" fillId="2" borderId="0" xfId="0" applyFont="1" applyFill="1" applyProtection="1">
      <protection hidden="1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12" fillId="2" borderId="0" xfId="0" applyFont="1" applyFill="1" applyAlignment="1" applyProtection="1">
      <alignment horizontal="left"/>
      <protection hidden="1"/>
    </xf>
    <xf numFmtId="0" fontId="12" fillId="2" borderId="0" xfId="0" applyFont="1" applyFill="1" applyBorder="1" applyProtection="1">
      <protection hidden="1"/>
    </xf>
    <xf numFmtId="0" fontId="0" fillId="2" borderId="41" xfId="0" applyFont="1" applyFill="1" applyBorder="1" applyAlignment="1" applyProtection="1">
      <alignment vertical="center"/>
      <protection hidden="1"/>
    </xf>
    <xf numFmtId="0" fontId="33" fillId="0" borderId="0" xfId="0" applyFont="1"/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28" fillId="2" borderId="0" xfId="0" applyFont="1" applyFill="1" applyBorder="1" applyAlignment="1" applyProtection="1">
      <protection hidden="1"/>
    </xf>
    <xf numFmtId="0" fontId="2" fillId="2" borderId="0" xfId="0" applyFont="1" applyFill="1" applyBorder="1" applyAlignment="1" applyProtection="1">
      <protection hidden="1"/>
    </xf>
    <xf numFmtId="0" fontId="0" fillId="2" borderId="42" xfId="0" applyFill="1" applyBorder="1" applyAlignment="1" applyProtection="1">
      <alignment horizontal="center" vertical="center"/>
      <protection hidden="1"/>
    </xf>
    <xf numFmtId="0" fontId="35" fillId="2" borderId="42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protection hidden="1"/>
    </xf>
    <xf numFmtId="15" fontId="0" fillId="0" borderId="0" xfId="0" applyNumberFormat="1" applyProtection="1">
      <protection hidden="1"/>
    </xf>
    <xf numFmtId="0" fontId="26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7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0" fontId="0" fillId="2" borderId="7" xfId="0" applyFont="1" applyFill="1" applyBorder="1" applyAlignment="1" applyProtection="1">
      <alignment horizontal="center" vertical="center"/>
      <protection hidden="1"/>
    </xf>
    <xf numFmtId="0" fontId="0" fillId="2" borderId="11" xfId="0" applyFont="1" applyFill="1" applyBorder="1" applyAlignment="1" applyProtection="1">
      <alignment horizontal="center" vertical="center"/>
      <protection hidden="1"/>
    </xf>
    <xf numFmtId="0" fontId="0" fillId="2" borderId="0" xfId="0" applyFont="1" applyFill="1" applyAlignment="1" applyProtection="1">
      <alignment horizontal="center" vertical="top"/>
      <protection hidden="1"/>
    </xf>
    <xf numFmtId="0" fontId="0" fillId="2" borderId="0" xfId="0" applyFill="1" applyAlignment="1" applyProtection="1">
      <alignment horizontal="right"/>
      <protection hidden="1"/>
    </xf>
    <xf numFmtId="0" fontId="6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Border="1" applyAlignment="1" applyProtection="1">
      <alignment horizontal="center"/>
      <protection hidden="1"/>
    </xf>
    <xf numFmtId="0" fontId="17" fillId="3" borderId="12" xfId="1" applyAlignment="1">
      <alignment horizontal="center"/>
    </xf>
    <xf numFmtId="0" fontId="17" fillId="3" borderId="12" xfId="1"/>
    <xf numFmtId="14" fontId="17" fillId="3" borderId="12" xfId="1" applyNumberFormat="1"/>
    <xf numFmtId="0" fontId="17" fillId="3" borderId="12" xfId="1" applyNumberFormat="1" applyAlignment="1" applyProtection="1">
      <alignment horizontal="center"/>
      <protection locked="0"/>
    </xf>
    <xf numFmtId="0" fontId="17" fillId="3" borderId="12" xfId="1" applyNumberFormat="1" applyAlignment="1" applyProtection="1">
      <alignment horizontal="center"/>
    </xf>
    <xf numFmtId="0" fontId="17" fillId="3" borderId="12" xfId="1" applyAlignment="1" applyProtection="1">
      <alignment horizontal="center"/>
      <protection locked="0"/>
    </xf>
    <xf numFmtId="0" fontId="17" fillId="3" borderId="12" xfId="1" applyAlignment="1">
      <alignment horizontal="center" vertical="center"/>
    </xf>
    <xf numFmtId="0" fontId="38" fillId="2" borderId="0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9" xfId="0" applyFont="1" applyFill="1" applyBorder="1" applyAlignment="1" applyProtection="1">
      <alignment horizontal="left"/>
      <protection hidden="1"/>
    </xf>
    <xf numFmtId="0" fontId="10" fillId="2" borderId="9" xfId="0" applyFont="1" applyFill="1" applyBorder="1" applyAlignment="1" applyProtection="1">
      <protection hidden="1"/>
    </xf>
    <xf numFmtId="0" fontId="1" fillId="0" borderId="43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2" borderId="38" xfId="0" applyFill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39" fillId="2" borderId="0" xfId="0" applyFont="1" applyFill="1" applyAlignment="1" applyProtection="1">
      <protection hidden="1"/>
    </xf>
    <xf numFmtId="0" fontId="26" fillId="2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9" fillId="2" borderId="1" xfId="0" applyFont="1" applyFill="1" applyBorder="1" applyProtection="1">
      <protection hidden="1"/>
    </xf>
    <xf numFmtId="0" fontId="9" fillId="2" borderId="0" xfId="0" applyFont="1" applyFill="1" applyAlignment="1" applyProtection="1">
      <alignment horizontal="left"/>
      <protection hidden="1"/>
    </xf>
    <xf numFmtId="0" fontId="9" fillId="2" borderId="0" xfId="0" applyFont="1" applyFill="1" applyBorder="1" applyAlignment="1" applyProtection="1">
      <alignment horizontal="left" vertical="top"/>
      <protection hidden="1"/>
    </xf>
    <xf numFmtId="0" fontId="9" fillId="0" borderId="1" xfId="0" applyFont="1" applyBorder="1" applyProtection="1">
      <protection hidden="1"/>
    </xf>
    <xf numFmtId="0" fontId="0" fillId="2" borderId="29" xfId="0" applyNumberFormat="1" applyFont="1" applyFill="1" applyBorder="1" applyAlignment="1" applyProtection="1">
      <alignment horizontal="center" vertical="top"/>
      <protection hidden="1"/>
    </xf>
    <xf numFmtId="0" fontId="26" fillId="2" borderId="10" xfId="0" applyFont="1" applyFill="1" applyBorder="1" applyAlignment="1" applyProtection="1">
      <alignment horizontal="left" vertical="center"/>
      <protection hidden="1"/>
    </xf>
    <xf numFmtId="0" fontId="0" fillId="2" borderId="10" xfId="0" applyFont="1" applyFill="1" applyBorder="1" applyAlignment="1" applyProtection="1">
      <alignment horizontal="center" vertical="center" wrapText="1"/>
      <protection hidden="1"/>
    </xf>
    <xf numFmtId="0" fontId="0" fillId="2" borderId="11" xfId="0" applyFont="1" applyFill="1" applyBorder="1" applyAlignment="1" applyProtection="1">
      <alignment horizontal="center" vertical="center" wrapText="1"/>
      <protection hidden="1"/>
    </xf>
    <xf numFmtId="0" fontId="0" fillId="2" borderId="11" xfId="0" applyFill="1" applyBorder="1" applyAlignment="1" applyProtection="1">
      <alignment horizontal="center" vertical="center" wrapText="1"/>
      <protection hidden="1"/>
    </xf>
  </cellXfs>
  <cellStyles count="8">
    <cellStyle name="Accent1" xfId="6" builtinId="29"/>
    <cellStyle name="Accent2" xfId="2" builtinId="33"/>
    <cellStyle name="Accent5" xfId="3" builtinId="45"/>
    <cellStyle name="Check Cell" xfId="1" builtinId="23"/>
    <cellStyle name="Hyperlink" xfId="7" builtinId="8"/>
    <cellStyle name="Neutral" xfId="5" builtinId="28"/>
    <cellStyle name="Normal" xfId="0" builtinId="0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41021</xdr:colOff>
      <xdr:row>0</xdr:row>
      <xdr:rowOff>386504</xdr:rowOff>
    </xdr:from>
    <xdr:to>
      <xdr:col>5</xdr:col>
      <xdr:colOff>73371</xdr:colOff>
      <xdr:row>4</xdr:row>
      <xdr:rowOff>86590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4A9604-22B0-47DA-95CD-49A67E799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703" y="386504"/>
          <a:ext cx="681782" cy="730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ire@gmail,com" TargetMode="External"/><Relationship Id="rId13" Type="http://schemas.openxmlformats.org/officeDocument/2006/relationships/hyperlink" Target="mailto:Frimpong@gmail,com" TargetMode="External"/><Relationship Id="rId18" Type="http://schemas.openxmlformats.org/officeDocument/2006/relationships/hyperlink" Target="mailto:Benzema@gmail,com" TargetMode="External"/><Relationship Id="rId3" Type="http://schemas.openxmlformats.org/officeDocument/2006/relationships/hyperlink" Target="mailto:Brently@gmail,com" TargetMode="External"/><Relationship Id="rId21" Type="http://schemas.openxmlformats.org/officeDocument/2006/relationships/hyperlink" Target="mailto:Mbappe@gmail,com" TargetMode="External"/><Relationship Id="rId7" Type="http://schemas.openxmlformats.org/officeDocument/2006/relationships/hyperlink" Target="mailto:McGinn@gmail,com" TargetMode="External"/><Relationship Id="rId12" Type="http://schemas.openxmlformats.org/officeDocument/2006/relationships/hyperlink" Target="mailto:Ralph@gmail,com" TargetMode="External"/><Relationship Id="rId17" Type="http://schemas.openxmlformats.org/officeDocument/2006/relationships/hyperlink" Target="mailto:Jobe@gmail,com" TargetMode="External"/><Relationship Id="rId2" Type="http://schemas.openxmlformats.org/officeDocument/2006/relationships/hyperlink" Target="mailto:Hnaiya@gmail,com" TargetMode="External"/><Relationship Id="rId16" Type="http://schemas.openxmlformats.org/officeDocument/2006/relationships/hyperlink" Target="mailto:Jude@gmail,com" TargetMode="External"/><Relationship Id="rId20" Type="http://schemas.openxmlformats.org/officeDocument/2006/relationships/hyperlink" Target="mailto:Neymar@gmail,com" TargetMode="External"/><Relationship Id="rId1" Type="http://schemas.openxmlformats.org/officeDocument/2006/relationships/hyperlink" Target="mailto:Dayan@gmail,com" TargetMode="External"/><Relationship Id="rId6" Type="http://schemas.openxmlformats.org/officeDocument/2006/relationships/hyperlink" Target="mailto:Sam@gmail,com" TargetMode="External"/><Relationship Id="rId11" Type="http://schemas.openxmlformats.org/officeDocument/2006/relationships/hyperlink" Target="mailto:Alex@gmail,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Austin@gmail,com" TargetMode="External"/><Relationship Id="rId15" Type="http://schemas.openxmlformats.org/officeDocument/2006/relationships/hyperlink" Target="mailto:William@gmail,com" TargetMode="External"/><Relationship Id="rId23" Type="http://schemas.openxmlformats.org/officeDocument/2006/relationships/hyperlink" Target="mailto:Lewadonski@gmail,com" TargetMode="External"/><Relationship Id="rId10" Type="http://schemas.openxmlformats.org/officeDocument/2006/relationships/hyperlink" Target="mailto:Justin@gmail,com" TargetMode="External"/><Relationship Id="rId19" Type="http://schemas.openxmlformats.org/officeDocument/2006/relationships/hyperlink" Target="mailto:Ronaldo@gmail,com" TargetMode="External"/><Relationship Id="rId4" Type="http://schemas.openxmlformats.org/officeDocument/2006/relationships/hyperlink" Target="mailto:Hailey@gmail,com" TargetMode="External"/><Relationship Id="rId9" Type="http://schemas.openxmlformats.org/officeDocument/2006/relationships/hyperlink" Target="mailto:James@gmail,com" TargetMode="External"/><Relationship Id="rId14" Type="http://schemas.openxmlformats.org/officeDocument/2006/relationships/hyperlink" Target="mailto:Niko@gmail,com" TargetMode="External"/><Relationship Id="rId22" Type="http://schemas.openxmlformats.org/officeDocument/2006/relationships/hyperlink" Target="mailto:Haaland@gmail,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2885-4C12-4519-8B5B-E800C8D82B00}">
  <sheetPr>
    <tabColor theme="5"/>
  </sheetPr>
  <dimension ref="A1:BB301"/>
  <sheetViews>
    <sheetView showGridLines="0" tabSelected="1" view="pageBreakPreview" topLeftCell="A2" zoomScale="70" zoomScaleNormal="100" zoomScaleSheetLayoutView="70" workbookViewId="0">
      <selection activeCell="Y50" sqref="Y50:Z54"/>
    </sheetView>
  </sheetViews>
  <sheetFormatPr defaultRowHeight="15" x14ac:dyDescent="0.25"/>
  <cols>
    <col min="1" max="2" width="9.140625" style="37"/>
    <col min="3" max="3" width="9.140625" style="37" customWidth="1"/>
    <col min="4" max="4" width="6.7109375" style="37" customWidth="1"/>
    <col min="5" max="5" width="9.7109375" style="37" customWidth="1"/>
    <col min="6" max="6" width="8.85546875" style="37" customWidth="1"/>
    <col min="7" max="7" width="11.140625" style="37" customWidth="1"/>
    <col min="8" max="9" width="5.7109375" style="37" customWidth="1"/>
    <col min="10" max="10" width="3.85546875" style="37" customWidth="1"/>
    <col min="11" max="11" width="5.42578125" style="37" customWidth="1"/>
    <col min="12" max="12" width="4.5703125" style="37" customWidth="1"/>
    <col min="13" max="13" width="6.28515625" style="37" customWidth="1"/>
    <col min="14" max="14" width="5.5703125" style="37" customWidth="1"/>
    <col min="15" max="15" width="6.28515625" style="37" customWidth="1"/>
    <col min="16" max="16" width="9.5703125" style="37" customWidth="1"/>
    <col min="17" max="17" width="5.5703125" style="37" customWidth="1"/>
    <col min="18" max="18" width="8.140625" style="37" customWidth="1"/>
    <col min="19" max="21" width="9" style="37" customWidth="1"/>
    <col min="22" max="16384" width="9.140625" style="37"/>
  </cols>
  <sheetData>
    <row r="1" spans="1:53" ht="36" customHeight="1" x14ac:dyDescent="0.55000000000000004">
      <c r="A1" s="35" t="s">
        <v>89</v>
      </c>
      <c r="B1" s="35"/>
      <c r="C1" s="35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35"/>
      <c r="T1" s="144"/>
      <c r="U1" s="145"/>
      <c r="V1" s="145"/>
      <c r="W1" s="145"/>
      <c r="X1" s="145"/>
      <c r="Y1" s="145"/>
      <c r="Z1" s="145"/>
      <c r="AA1" s="39"/>
      <c r="AB1" s="39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</row>
    <row r="2" spans="1:53" ht="15" customHeight="1" x14ac:dyDescent="0.55000000000000004">
      <c r="A2" s="35"/>
      <c r="B2" s="35"/>
      <c r="C2" s="35"/>
      <c r="D2" s="156" t="s">
        <v>95</v>
      </c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35"/>
      <c r="T2" s="144"/>
      <c r="U2" s="145"/>
      <c r="V2" s="145"/>
      <c r="W2" s="145"/>
      <c r="X2" s="145"/>
      <c r="Y2" s="145"/>
      <c r="Z2" s="145"/>
      <c r="AA2" s="39"/>
      <c r="AB2" s="39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</row>
    <row r="3" spans="1:53" ht="15" customHeight="1" x14ac:dyDescent="0.55000000000000004">
      <c r="A3" s="35"/>
      <c r="B3" s="35"/>
      <c r="C3" s="35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35"/>
      <c r="T3" s="144"/>
      <c r="U3" s="145"/>
      <c r="V3" s="145"/>
      <c r="W3" s="145"/>
      <c r="X3" s="145"/>
      <c r="Y3" s="145"/>
      <c r="Z3" s="145"/>
      <c r="AA3" s="39"/>
      <c r="AB3" s="39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</row>
    <row r="4" spans="1:53" ht="15" customHeight="1" x14ac:dyDescent="0.55000000000000004">
      <c r="A4" s="35"/>
      <c r="B4" s="35"/>
      <c r="C4" s="3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35"/>
      <c r="T4" s="144"/>
      <c r="U4" s="145"/>
      <c r="V4" s="145"/>
      <c r="W4" s="145"/>
      <c r="X4" s="145"/>
      <c r="Y4" s="145"/>
      <c r="Z4" s="145"/>
      <c r="AA4" s="39"/>
      <c r="AB4" s="39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</row>
    <row r="5" spans="1:53" ht="14.25" customHeight="1" x14ac:dyDescent="0.25">
      <c r="A5" s="38"/>
      <c r="B5" s="38"/>
      <c r="C5" s="38"/>
      <c r="D5" s="157" t="s">
        <v>185</v>
      </c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38"/>
      <c r="T5" s="106"/>
      <c r="U5" s="106"/>
      <c r="V5" s="106"/>
      <c r="W5" s="106"/>
      <c r="X5" s="106"/>
      <c r="Y5" s="106"/>
      <c r="Z5" s="106"/>
      <c r="AA5" s="39"/>
      <c r="AB5" s="39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</row>
    <row r="6" spans="1:53" ht="18" customHeight="1" x14ac:dyDescent="0.25">
      <c r="A6" s="39"/>
      <c r="B6" s="36"/>
      <c r="C6" s="36"/>
      <c r="D6" s="36"/>
      <c r="E6" s="36"/>
      <c r="F6" s="155" t="s">
        <v>184</v>
      </c>
      <c r="G6" s="155"/>
      <c r="H6" s="155"/>
      <c r="I6" s="155"/>
      <c r="J6" s="155"/>
      <c r="K6" s="155"/>
      <c r="L6" s="155"/>
      <c r="M6" s="155"/>
      <c r="N6" s="155"/>
      <c r="O6" s="155"/>
      <c r="P6" s="36"/>
      <c r="Q6" s="36"/>
      <c r="R6" s="36"/>
      <c r="S6" s="36"/>
      <c r="T6" s="39"/>
      <c r="U6" s="39"/>
      <c r="V6" s="39"/>
      <c r="W6" s="39"/>
      <c r="X6" s="39"/>
      <c r="Y6" s="39"/>
      <c r="Z6" s="39"/>
      <c r="AA6" s="39"/>
      <c r="AB6" s="39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</row>
    <row r="7" spans="1:53" x14ac:dyDescent="0.25">
      <c r="A7" s="39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9"/>
      <c r="U7" s="39"/>
      <c r="V7" s="39"/>
      <c r="W7" s="39"/>
      <c r="X7" s="39"/>
      <c r="Y7" s="39"/>
      <c r="Z7" s="39"/>
      <c r="AA7" s="39"/>
      <c r="AB7" s="39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</row>
    <row r="8" spans="1:53" ht="15" customHeight="1" x14ac:dyDescent="0.25">
      <c r="A8" s="36"/>
      <c r="B8" s="36"/>
      <c r="C8" s="36"/>
      <c r="D8" s="36"/>
      <c r="E8" s="36" t="s">
        <v>88</v>
      </c>
      <c r="F8" s="40" t="str">
        <f>VLOOKUP($M$8,Info!$B$1:$R$29,2,0)</f>
        <v>Muhammad Ahmed</v>
      </c>
      <c r="G8" s="36"/>
      <c r="H8" s="36"/>
      <c r="I8" s="36"/>
      <c r="J8" s="161" t="s">
        <v>106</v>
      </c>
      <c r="K8" s="161"/>
      <c r="L8" s="161"/>
      <c r="M8" s="172">
        <v>471214</v>
      </c>
      <c r="N8" s="39"/>
      <c r="O8" s="39"/>
      <c r="P8" s="39"/>
      <c r="Q8" s="36"/>
      <c r="R8" s="36"/>
      <c r="S8" s="36"/>
      <c r="T8" s="39"/>
      <c r="U8" s="39"/>
      <c r="V8" s="39"/>
      <c r="W8" s="39"/>
      <c r="X8" s="39"/>
      <c r="Y8" s="39"/>
      <c r="Z8" s="39"/>
      <c r="AA8" s="39"/>
      <c r="AB8" s="39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</row>
    <row r="9" spans="1:53" ht="15" customHeight="1" x14ac:dyDescent="0.25">
      <c r="A9" s="36"/>
      <c r="B9" s="36"/>
      <c r="C9" s="36"/>
      <c r="D9" s="36"/>
      <c r="E9" s="36" t="s">
        <v>45</v>
      </c>
      <c r="F9" s="41" t="str">
        <f>VLOOKUP($M$8,Info!$B$1:$L$29,5,0)</f>
        <v>O Level / International GCSE - Class 9</v>
      </c>
      <c r="G9" s="42" t="s">
        <v>102</v>
      </c>
      <c r="H9" s="163" t="s">
        <v>101</v>
      </c>
      <c r="I9" s="163"/>
      <c r="J9" s="36" t="s">
        <v>81</v>
      </c>
      <c r="K9" s="36"/>
      <c r="L9" s="36"/>
      <c r="M9" s="43" t="str">
        <f>VLOOKUP(M8,Info!B1:Y29,3,0)</f>
        <v xml:space="preserve">  14 y       11 m*</v>
      </c>
      <c r="N9" s="44"/>
      <c r="O9" s="43"/>
      <c r="P9" s="39"/>
      <c r="Q9" s="36"/>
      <c r="R9" s="36"/>
      <c r="S9" s="36"/>
      <c r="T9" s="39"/>
      <c r="U9" s="39"/>
      <c r="V9" s="39"/>
      <c r="W9" s="39"/>
      <c r="X9" s="39"/>
      <c r="Y9" s="39"/>
      <c r="Z9" s="39"/>
      <c r="AA9" s="39"/>
      <c r="AB9" s="39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</row>
    <row r="10" spans="1:53" ht="15" customHeight="1" x14ac:dyDescent="0.25">
      <c r="A10" s="39"/>
      <c r="B10" s="36"/>
      <c r="C10" s="36"/>
      <c r="D10" s="162" t="s">
        <v>39</v>
      </c>
      <c r="E10" s="162"/>
      <c r="F10" s="45">
        <v>56</v>
      </c>
      <c r="G10" s="36" t="s">
        <v>105</v>
      </c>
      <c r="H10" s="44">
        <v>88</v>
      </c>
      <c r="I10" s="43"/>
      <c r="J10" s="36" t="s">
        <v>192</v>
      </c>
      <c r="K10" s="36"/>
      <c r="L10" s="36"/>
      <c r="M10" s="46"/>
      <c r="N10" s="47" t="s">
        <v>193</v>
      </c>
      <c r="O10" s="48"/>
      <c r="P10" s="36"/>
      <c r="Q10" s="36"/>
      <c r="R10" s="36"/>
      <c r="S10" s="36"/>
      <c r="T10" s="39"/>
      <c r="U10" s="39"/>
      <c r="V10" s="39"/>
      <c r="W10" s="39"/>
      <c r="X10" s="39"/>
      <c r="Y10" s="39"/>
      <c r="Z10" s="39"/>
      <c r="AA10" s="39"/>
      <c r="AB10" s="39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</row>
    <row r="11" spans="1:53" ht="15" customHeight="1" x14ac:dyDescent="0.25">
      <c r="A11" s="39"/>
      <c r="B11" s="36"/>
      <c r="C11" s="36"/>
      <c r="D11" s="39"/>
      <c r="E11" s="36"/>
      <c r="F11" s="49"/>
      <c r="G11" s="36"/>
      <c r="H11" s="36"/>
      <c r="I11" s="36"/>
      <c r="J11" s="36"/>
      <c r="K11" s="36"/>
      <c r="L11" s="36"/>
      <c r="M11" s="36"/>
      <c r="N11" s="36" t="s">
        <v>0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</row>
    <row r="12" spans="1:53" ht="15" customHeight="1" x14ac:dyDescent="0.25">
      <c r="A12" s="36"/>
      <c r="B12" s="36"/>
      <c r="C12" s="36"/>
      <c r="D12" s="50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50"/>
      <c r="R12" s="50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</row>
    <row r="13" spans="1:53" ht="15" customHeight="1" x14ac:dyDescent="0.25">
      <c r="A13" s="36"/>
      <c r="B13" s="36"/>
      <c r="C13" s="36"/>
      <c r="D13" s="36"/>
      <c r="E13" s="39" t="s">
        <v>1</v>
      </c>
      <c r="F13" s="36"/>
      <c r="G13" s="5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</row>
    <row r="14" spans="1:53" ht="13.5" customHeight="1" x14ac:dyDescent="0.25">
      <c r="A14" s="36"/>
      <c r="B14" s="36"/>
      <c r="C14" s="36"/>
      <c r="D14" s="36"/>
      <c r="E14" s="39" t="s">
        <v>2</v>
      </c>
      <c r="F14" s="36"/>
      <c r="G14" s="51"/>
      <c r="H14" s="52" t="s">
        <v>83</v>
      </c>
      <c r="I14" s="53"/>
      <c r="J14" s="54"/>
      <c r="K14" s="55"/>
      <c r="L14" s="56" t="s">
        <v>4</v>
      </c>
      <c r="M14" s="57"/>
      <c r="N14" s="158" t="s">
        <v>94</v>
      </c>
      <c r="O14" s="159"/>
      <c r="P14" s="160"/>
      <c r="Q14" s="58"/>
      <c r="R14" s="58"/>
      <c r="S14" s="58"/>
      <c r="T14" s="36"/>
      <c r="U14" s="36"/>
      <c r="V14" s="36"/>
      <c r="W14" s="39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</row>
    <row r="15" spans="1:53" ht="33" customHeight="1" x14ac:dyDescent="0.25">
      <c r="A15" s="36"/>
      <c r="B15" s="36"/>
      <c r="C15" s="36"/>
      <c r="D15" s="36"/>
      <c r="E15" s="39" t="s">
        <v>46</v>
      </c>
      <c r="F15" s="59" t="str">
        <f>VLOOKUP(M8,Info!B1:Y29,4,0)</f>
        <v>No</v>
      </c>
      <c r="G15" s="60" t="s">
        <v>90</v>
      </c>
      <c r="H15" s="187" t="s">
        <v>103</v>
      </c>
      <c r="I15" s="140"/>
      <c r="J15" s="61" t="s">
        <v>82</v>
      </c>
      <c r="K15" s="62"/>
      <c r="L15" s="158" t="s">
        <v>93</v>
      </c>
      <c r="M15" s="160"/>
      <c r="N15" s="188" t="s">
        <v>91</v>
      </c>
      <c r="O15" s="189"/>
      <c r="P15" s="190" t="s">
        <v>92</v>
      </c>
      <c r="Q15" s="63"/>
      <c r="R15" s="63"/>
      <c r="S15" s="63"/>
      <c r="T15" s="36"/>
      <c r="U15" s="36"/>
      <c r="V15" s="36"/>
      <c r="W15" s="39"/>
      <c r="X15" s="36"/>
      <c r="Y15" s="64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</row>
    <row r="16" spans="1:53" ht="23.25" customHeight="1" x14ac:dyDescent="0.25">
      <c r="A16" s="36"/>
      <c r="B16" s="36"/>
      <c r="C16" s="36"/>
      <c r="D16" s="36"/>
      <c r="E16" s="39" t="s">
        <v>47</v>
      </c>
      <c r="F16" s="36" t="s">
        <v>3</v>
      </c>
      <c r="G16" s="51"/>
      <c r="H16" s="36"/>
      <c r="I16" s="36"/>
      <c r="J16" s="65"/>
      <c r="K16" s="36"/>
      <c r="L16" s="49"/>
      <c r="M16" s="36"/>
      <c r="N16" s="36"/>
      <c r="O16" s="49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</row>
    <row r="17" spans="1:51" x14ac:dyDescent="0.25">
      <c r="A17" s="36"/>
      <c r="B17" s="36"/>
      <c r="C17" s="36"/>
      <c r="D17" s="36"/>
      <c r="E17" s="36"/>
      <c r="F17" s="36"/>
      <c r="G17" s="36"/>
      <c r="H17" s="39"/>
      <c r="I17" s="36"/>
      <c r="J17" s="39"/>
      <c r="K17" s="66"/>
      <c r="L17" s="39"/>
      <c r="M17" s="39"/>
      <c r="N17" s="36"/>
      <c r="O17" s="66"/>
      <c r="P17" s="39"/>
      <c r="Q17" s="39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</row>
    <row r="18" spans="1:51" ht="15" customHeight="1" x14ac:dyDescent="0.25">
      <c r="A18" s="36"/>
      <c r="B18" s="36"/>
      <c r="C18" s="39"/>
      <c r="D18" s="36"/>
      <c r="E18" s="67" t="s">
        <v>165</v>
      </c>
      <c r="F18" s="36"/>
      <c r="G18" s="68"/>
      <c r="H18" s="186">
        <f>VLOOKUP(M8,Info!B2:Y29,18,0)</f>
        <v>24</v>
      </c>
      <c r="I18" s="69" t="s">
        <v>63</v>
      </c>
      <c r="J18" s="70">
        <f>VLOOKUP($M$8,Info!$B$1:$R$29,11,0)</f>
        <v>36</v>
      </c>
      <c r="K18" s="71" t="s">
        <v>64</v>
      </c>
      <c r="L18" s="72">
        <f>J18+H18</f>
        <v>60</v>
      </c>
      <c r="M18" s="73" t="s">
        <v>189</v>
      </c>
      <c r="N18" s="74">
        <f>MAX(Info!Z2:Z29)</f>
        <v>137</v>
      </c>
      <c r="O18" s="75" t="s">
        <v>189</v>
      </c>
      <c r="P18" s="76" t="str">
        <f>Info!Z3</f>
        <v>84/150</v>
      </c>
      <c r="Q18" s="77"/>
      <c r="R18" s="63"/>
      <c r="S18" s="63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</row>
    <row r="19" spans="1:51" ht="15" customHeight="1" x14ac:dyDescent="0.25">
      <c r="A19" s="36"/>
      <c r="B19" s="36"/>
      <c r="C19" s="36"/>
      <c r="D19" s="36"/>
      <c r="E19" s="179" t="s">
        <v>205</v>
      </c>
      <c r="F19" s="78"/>
      <c r="G19" s="78"/>
      <c r="H19" s="79"/>
      <c r="I19" s="79"/>
      <c r="J19" s="78"/>
      <c r="K19" s="79"/>
      <c r="L19" s="79"/>
      <c r="M19" s="80"/>
      <c r="N19" s="80"/>
      <c r="O19" s="80"/>
      <c r="P19" s="79"/>
      <c r="Q19" s="78"/>
      <c r="R19" s="78"/>
      <c r="S19" s="78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</row>
    <row r="20" spans="1:51" ht="15" customHeight="1" x14ac:dyDescent="0.25">
      <c r="A20" s="36"/>
      <c r="B20" s="36"/>
      <c r="C20" s="36"/>
      <c r="D20" s="81"/>
      <c r="E20" s="78" t="s">
        <v>206</v>
      </c>
      <c r="F20" s="82"/>
      <c r="G20" s="82"/>
      <c r="H20" s="82"/>
      <c r="I20" s="82"/>
      <c r="J20" s="82"/>
      <c r="K20" s="82"/>
      <c r="L20" s="81"/>
      <c r="M20" s="81"/>
      <c r="N20" s="81"/>
      <c r="O20" s="81"/>
      <c r="P20" s="142" t="s">
        <v>226</v>
      </c>
      <c r="Q20" s="81"/>
      <c r="R20" s="81"/>
      <c r="S20" s="81"/>
      <c r="T20" s="84" t="s">
        <v>5</v>
      </c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</row>
    <row r="21" spans="1:51" ht="15" customHeight="1" x14ac:dyDescent="0.25">
      <c r="A21" s="36"/>
      <c r="B21" s="36"/>
      <c r="C21" s="36"/>
      <c r="D21" s="81"/>
      <c r="E21" s="80" t="s">
        <v>207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142" t="s">
        <v>210</v>
      </c>
      <c r="Q21" s="81"/>
      <c r="R21" s="143"/>
      <c r="S21" s="81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</row>
    <row r="22" spans="1:51" ht="15" customHeight="1" x14ac:dyDescent="0.25">
      <c r="A22" s="39"/>
      <c r="B22" s="36"/>
      <c r="C22" s="36"/>
      <c r="D22" s="81"/>
      <c r="E22" s="181" t="s">
        <v>208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143"/>
      <c r="S22" s="83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</row>
    <row r="23" spans="1:51" ht="15" customHeight="1" x14ac:dyDescent="0.25">
      <c r="A23" s="36"/>
      <c r="B23" s="36"/>
      <c r="C23" s="36"/>
      <c r="D23" s="36"/>
      <c r="E23" s="85"/>
      <c r="F23" s="85"/>
      <c r="G23" s="85"/>
      <c r="H23" s="86"/>
      <c r="I23" s="85"/>
      <c r="J23" s="86"/>
      <c r="K23" s="85"/>
      <c r="L23" s="86"/>
      <c r="M23" s="86"/>
      <c r="N23" s="85"/>
      <c r="O23" s="85"/>
      <c r="P23" s="49"/>
      <c r="Q23" s="39"/>
      <c r="R23" s="39"/>
      <c r="S23" s="39"/>
      <c r="T23" s="36"/>
      <c r="U23" s="36"/>
      <c r="V23" s="180"/>
      <c r="W23" s="180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</row>
    <row r="24" spans="1:51" ht="15" customHeight="1" x14ac:dyDescent="0.3">
      <c r="A24" s="36"/>
      <c r="B24" s="36"/>
      <c r="C24" s="36"/>
      <c r="D24" s="36"/>
      <c r="E24" s="87" t="s">
        <v>164</v>
      </c>
      <c r="F24" s="36"/>
      <c r="G24" s="36"/>
      <c r="H24" s="88">
        <f>VLOOKUP(M8,Info!B1:Y29,12,0)</f>
        <v>16</v>
      </c>
      <c r="I24" s="89" t="s">
        <v>63</v>
      </c>
      <c r="J24" s="74">
        <f>VLOOKUP(M8,Info!B1:Y29,6,0)</f>
        <v>40</v>
      </c>
      <c r="K24" s="90" t="s">
        <v>64</v>
      </c>
      <c r="L24" s="88">
        <f>J24+H24</f>
        <v>56</v>
      </c>
      <c r="M24" s="92" t="s">
        <v>189</v>
      </c>
      <c r="N24" s="74">
        <f>MAX(Info!AA2:AA29)</f>
        <v>114</v>
      </c>
      <c r="O24" s="93" t="s">
        <v>189</v>
      </c>
      <c r="P24" s="90" t="str">
        <f>Info!AA3</f>
        <v>99/150</v>
      </c>
      <c r="Q24" s="63"/>
      <c r="R24" s="63"/>
      <c r="S24" s="63"/>
      <c r="T24" s="39"/>
      <c r="U24" s="36"/>
      <c r="V24" s="180"/>
      <c r="W24" s="180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</row>
    <row r="25" spans="1:51" ht="15" customHeight="1" x14ac:dyDescent="0.25">
      <c r="A25" s="36"/>
      <c r="B25" s="36"/>
      <c r="C25" s="36"/>
      <c r="D25" s="36"/>
      <c r="E25" s="36"/>
      <c r="F25" s="36"/>
      <c r="G25" s="36"/>
      <c r="H25" s="94"/>
      <c r="I25" s="94"/>
      <c r="J25" s="36"/>
      <c r="K25" s="94"/>
      <c r="L25" s="39"/>
      <c r="M25" s="39"/>
      <c r="N25" s="94"/>
      <c r="O25" s="94"/>
      <c r="P25" s="94"/>
      <c r="Q25" s="39"/>
      <c r="R25" s="39"/>
      <c r="S25" s="39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</row>
    <row r="26" spans="1:51" ht="15" customHeight="1" x14ac:dyDescent="0.25">
      <c r="A26" s="36"/>
      <c r="B26" s="36"/>
      <c r="C26" s="36"/>
      <c r="D26" s="36"/>
      <c r="E26" s="36"/>
      <c r="F26" s="36"/>
      <c r="G26" s="36"/>
      <c r="H26" s="39"/>
      <c r="I26" s="39"/>
      <c r="J26" s="36"/>
      <c r="K26" s="39"/>
      <c r="L26" s="39"/>
      <c r="M26" s="39"/>
      <c r="N26" s="39"/>
      <c r="O26" s="80" t="s">
        <v>211</v>
      </c>
      <c r="P26" s="142" t="s">
        <v>209</v>
      </c>
      <c r="Q26" s="39"/>
      <c r="R26" s="39"/>
      <c r="S26" s="39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</row>
    <row r="27" spans="1:51" ht="15" customHeight="1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M27" s="36"/>
      <c r="N27" s="36"/>
      <c r="O27" s="78" t="s">
        <v>212</v>
      </c>
      <c r="P27" s="142" t="s">
        <v>210</v>
      </c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</row>
    <row r="28" spans="1:51" ht="15" customHeight="1" x14ac:dyDescent="0.25">
      <c r="A28" s="36"/>
      <c r="B28" s="36"/>
      <c r="C28" s="36"/>
      <c r="D28" s="36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39"/>
      <c r="R28" s="39"/>
      <c r="S28" s="39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</row>
    <row r="29" spans="1:51" ht="15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95"/>
      <c r="L29" s="65"/>
      <c r="M29" s="95"/>
      <c r="N29" s="95"/>
      <c r="O29" s="65"/>
      <c r="P29" s="95"/>
      <c r="Q29" s="36"/>
      <c r="R29" s="3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</row>
    <row r="30" spans="1:51" ht="15" customHeight="1" x14ac:dyDescent="0.3">
      <c r="A30" s="36"/>
      <c r="B30" s="36"/>
      <c r="C30" s="36"/>
      <c r="D30" s="36"/>
      <c r="E30" s="139" t="s">
        <v>163</v>
      </c>
      <c r="F30" s="96"/>
      <c r="G30" s="36"/>
      <c r="H30" s="74">
        <f>VLOOKUP(M8,Info!B1:Y29,13,0)</f>
        <v>18</v>
      </c>
      <c r="I30" s="97" t="s">
        <v>63</v>
      </c>
      <c r="J30" s="98">
        <f>VLOOKUP(M8,Info!B1:Y29,7,0)</f>
        <v>38</v>
      </c>
      <c r="K30" s="99" t="s">
        <v>64</v>
      </c>
      <c r="L30" s="101">
        <f>H30+J30</f>
        <v>56</v>
      </c>
      <c r="M30" s="97" t="s">
        <v>189</v>
      </c>
      <c r="N30" s="74">
        <f>MAX(Info!AB2:AB29)</f>
        <v>129</v>
      </c>
      <c r="O30" s="102" t="s">
        <v>189</v>
      </c>
      <c r="P30" s="77" t="str">
        <f>Info!AB3</f>
        <v>105/150</v>
      </c>
      <c r="Q30" s="77"/>
      <c r="R30" s="39"/>
      <c r="S30" s="63"/>
      <c r="T30" s="39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</row>
    <row r="31" spans="1:51" ht="15" customHeight="1" x14ac:dyDescent="0.25">
      <c r="A31" s="36"/>
      <c r="B31" s="36"/>
      <c r="C31" s="36"/>
      <c r="D31" s="36"/>
      <c r="E31" s="36"/>
      <c r="F31" s="36"/>
      <c r="G31" s="36"/>
      <c r="H31" s="94"/>
      <c r="I31" s="94"/>
      <c r="J31" s="94"/>
      <c r="K31" s="39"/>
      <c r="L31" s="94"/>
      <c r="M31" s="39"/>
      <c r="N31" s="39"/>
      <c r="O31" s="94"/>
      <c r="P31" s="94"/>
      <c r="Q31" s="39"/>
      <c r="R31" s="39"/>
      <c r="S31" s="39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</row>
    <row r="32" spans="1:51" ht="15" customHeight="1" x14ac:dyDescent="0.25">
      <c r="A32" s="36"/>
      <c r="B32" s="36"/>
      <c r="C32" s="36"/>
      <c r="D32" s="36"/>
      <c r="E32" s="78" t="s">
        <v>213</v>
      </c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142" t="s">
        <v>227</v>
      </c>
      <c r="Q32" s="81"/>
      <c r="R32" s="39"/>
      <c r="S32" s="81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</row>
    <row r="33" spans="1:51" ht="15" customHeight="1" x14ac:dyDescent="0.25">
      <c r="A33" s="36"/>
      <c r="B33" s="36"/>
      <c r="C33" s="36"/>
      <c r="D33" s="36"/>
      <c r="E33" s="78" t="s">
        <v>214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142" t="s">
        <v>228</v>
      </c>
      <c r="Q33" s="81"/>
      <c r="R33" s="39"/>
      <c r="S33" s="81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</row>
    <row r="34" spans="1:51" ht="15" customHeight="1" x14ac:dyDescent="0.25">
      <c r="A34" s="36"/>
      <c r="B34" s="36"/>
      <c r="C34" s="36"/>
      <c r="D34" s="36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83"/>
      <c r="R34" s="39"/>
      <c r="S34" s="83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</row>
    <row r="35" spans="1:51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103"/>
      <c r="L35" s="49"/>
      <c r="M35" s="36"/>
      <c r="N35" s="103"/>
      <c r="O35" s="103"/>
      <c r="P35" s="36"/>
      <c r="Q35" s="36"/>
      <c r="R35" s="3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</row>
    <row r="36" spans="1:51" ht="15" customHeight="1" x14ac:dyDescent="0.3">
      <c r="A36" s="36"/>
      <c r="B36" s="36"/>
      <c r="C36" s="36"/>
      <c r="D36" s="36"/>
      <c r="E36" s="138" t="s">
        <v>162</v>
      </c>
      <c r="F36" s="87"/>
      <c r="G36" s="104"/>
      <c r="H36" s="91">
        <f>VLOOKUP(M8,Info!B1:Y29,14,0)</f>
        <v>20</v>
      </c>
      <c r="I36" s="105" t="s">
        <v>63</v>
      </c>
      <c r="J36" s="74">
        <f>VLOOKUP(M8,Info!B1:Y29,8,0)</f>
        <v>48</v>
      </c>
      <c r="K36" s="106" t="s">
        <v>64</v>
      </c>
      <c r="L36" s="74">
        <f>H36+J36</f>
        <v>68</v>
      </c>
      <c r="M36" s="100" t="s">
        <v>189</v>
      </c>
      <c r="N36" s="74">
        <f>MAX(Info!AC2:AC29)</f>
        <v>130</v>
      </c>
      <c r="O36" s="93" t="s">
        <v>189</v>
      </c>
      <c r="P36" s="107" t="str">
        <f>Info!AC3</f>
        <v>114/150</v>
      </c>
      <c r="Q36" s="77"/>
      <c r="R36" s="39"/>
      <c r="S36" s="63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</row>
    <row r="37" spans="1:51" ht="15" customHeight="1" x14ac:dyDescent="0.3">
      <c r="A37" s="36"/>
      <c r="B37" s="36"/>
      <c r="C37" s="36"/>
      <c r="D37" s="36"/>
      <c r="E37" s="87"/>
      <c r="F37" s="87"/>
      <c r="G37" s="87"/>
      <c r="H37" s="94"/>
      <c r="I37" s="36"/>
      <c r="J37" s="39"/>
      <c r="K37" s="94"/>
      <c r="L37" s="94"/>
      <c r="M37" s="94"/>
      <c r="N37" s="39"/>
      <c r="O37" s="94"/>
      <c r="P37" s="94"/>
      <c r="Q37" s="36"/>
      <c r="R37" s="3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</row>
    <row r="38" spans="1:51" x14ac:dyDescent="0.25">
      <c r="A38" s="36"/>
      <c r="B38" s="36"/>
      <c r="C38" s="36"/>
      <c r="D38" s="36"/>
      <c r="E38" s="78" t="s">
        <v>220</v>
      </c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142" t="s">
        <v>230</v>
      </c>
      <c r="Q38" s="36"/>
      <c r="R38" s="3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</row>
    <row r="39" spans="1:51" ht="15" customHeight="1" x14ac:dyDescent="0.25">
      <c r="A39" s="36"/>
      <c r="B39" s="36"/>
      <c r="C39" s="36"/>
      <c r="D39" s="36"/>
      <c r="E39" s="78" t="s">
        <v>221</v>
      </c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142" t="s">
        <v>229</v>
      </c>
      <c r="Q39" s="36"/>
      <c r="R39" s="3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</row>
    <row r="40" spans="1:51" ht="15" customHeight="1" x14ac:dyDescent="0.25">
      <c r="A40" s="36"/>
      <c r="B40" s="36"/>
      <c r="C40" s="36"/>
      <c r="D40" s="36"/>
      <c r="E40" s="182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39"/>
      <c r="R40" s="39"/>
      <c r="S40" s="39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</row>
    <row r="41" spans="1:51" x14ac:dyDescent="0.25">
      <c r="A41" s="36"/>
      <c r="B41" s="36"/>
      <c r="C41" s="36"/>
      <c r="D41" s="36"/>
      <c r="E41" s="36"/>
      <c r="F41" s="36"/>
      <c r="G41" s="36"/>
      <c r="H41" s="36"/>
      <c r="I41" s="49"/>
      <c r="J41" s="49"/>
      <c r="K41" s="49"/>
      <c r="L41" s="49"/>
      <c r="M41" s="49"/>
      <c r="N41" s="49"/>
      <c r="O41" s="49"/>
      <c r="P41" s="49"/>
      <c r="Q41" s="36"/>
      <c r="R41" s="39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</row>
    <row r="42" spans="1:51" ht="15" customHeight="1" x14ac:dyDescent="0.3">
      <c r="A42" s="36"/>
      <c r="B42" s="36"/>
      <c r="C42" s="36"/>
      <c r="D42" s="36"/>
      <c r="E42" s="87" t="s">
        <v>166</v>
      </c>
      <c r="F42" s="108"/>
      <c r="G42" s="39"/>
      <c r="H42" s="74">
        <f>VLOOKUP(M8,Info!B1:Y29,14,0)</f>
        <v>20</v>
      </c>
      <c r="I42" s="105" t="s">
        <v>63</v>
      </c>
      <c r="J42" s="74">
        <f>VLOOKUP(M8,Info!B1:Y29,8,0)</f>
        <v>48</v>
      </c>
      <c r="K42" s="105" t="s">
        <v>64</v>
      </c>
      <c r="L42" s="74">
        <f>H42+J42</f>
        <v>68</v>
      </c>
      <c r="M42" s="97" t="s">
        <v>189</v>
      </c>
      <c r="N42" s="109">
        <f>MAX(Info!AD2:AD29)</f>
        <v>129</v>
      </c>
      <c r="O42" s="93" t="s">
        <v>189</v>
      </c>
      <c r="P42" s="110" t="str">
        <f>Info!AD3</f>
        <v>103/150</v>
      </c>
      <c r="Q42" s="77"/>
      <c r="R42" s="39"/>
      <c r="S42" s="63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</row>
    <row r="43" spans="1:51" ht="15" customHeight="1" x14ac:dyDescent="0.3">
      <c r="A43" s="36"/>
      <c r="B43" s="36"/>
      <c r="C43" s="36"/>
      <c r="D43" s="36"/>
      <c r="E43" s="87"/>
      <c r="F43" s="108"/>
      <c r="G43" s="36"/>
      <c r="H43" s="39"/>
      <c r="I43" s="39"/>
      <c r="J43" s="39"/>
      <c r="K43" s="39"/>
      <c r="L43" s="39"/>
      <c r="M43" s="39"/>
      <c r="N43" s="36"/>
      <c r="O43" s="39"/>
      <c r="P43" s="39"/>
      <c r="Q43" s="36"/>
      <c r="R43" s="39"/>
      <c r="S43" s="143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</row>
    <row r="44" spans="1:51" x14ac:dyDescent="0.25">
      <c r="A44" s="36"/>
      <c r="B44" s="36"/>
      <c r="C44" s="36"/>
      <c r="D44" s="36"/>
      <c r="E44" s="78" t="s">
        <v>215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142" t="s">
        <v>227</v>
      </c>
      <c r="Q44" s="36"/>
      <c r="R44" s="39"/>
      <c r="S44" s="143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</row>
    <row r="45" spans="1:51" ht="15" customHeight="1" x14ac:dyDescent="0.25">
      <c r="A45" s="39"/>
      <c r="B45" s="36"/>
      <c r="C45" s="36"/>
      <c r="D45" s="111"/>
      <c r="E45" s="183" t="s">
        <v>216</v>
      </c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42" t="s">
        <v>231</v>
      </c>
      <c r="Q45" s="112"/>
      <c r="R45" s="39"/>
      <c r="S45" s="112"/>
      <c r="T45" s="113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</row>
    <row r="46" spans="1:51" ht="15" customHeight="1" x14ac:dyDescent="0.25">
      <c r="A46" s="36"/>
      <c r="B46" s="36"/>
      <c r="C46" s="36"/>
      <c r="D46" s="36"/>
      <c r="E46" s="182" t="s">
        <v>217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39"/>
      <c r="R46" s="39"/>
      <c r="S46" s="39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</row>
    <row r="47" spans="1:5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49"/>
      <c r="M47" s="49"/>
      <c r="N47" s="49"/>
      <c r="O47" s="49"/>
      <c r="P47" s="36"/>
      <c r="Q47" s="36"/>
      <c r="R47" s="39"/>
      <c r="S47" s="36"/>
      <c r="T47" s="36"/>
      <c r="U47" s="36"/>
      <c r="V47" s="36"/>
      <c r="W47" s="39"/>
      <c r="X47" s="39"/>
      <c r="Y47" s="39"/>
      <c r="Z47" s="39"/>
      <c r="AA47" s="39"/>
      <c r="AB47" s="39"/>
      <c r="AC47" s="39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</row>
    <row r="48" spans="1:51" ht="15" customHeight="1" x14ac:dyDescent="0.3">
      <c r="A48" s="36"/>
      <c r="B48" s="36"/>
      <c r="C48" s="36"/>
      <c r="D48" s="36"/>
      <c r="E48" s="87" t="s">
        <v>167</v>
      </c>
      <c r="F48" s="87"/>
      <c r="G48" s="36"/>
      <c r="H48" s="74">
        <f>VLOOKUP(M8,Info!B1:Y29,15,0)</f>
        <v>25</v>
      </c>
      <c r="I48" s="105" t="s">
        <v>63</v>
      </c>
      <c r="J48" s="74">
        <f>VLOOKUP(M8,Info!B1:Y29,9,0)</f>
        <v>53</v>
      </c>
      <c r="K48" s="114" t="s">
        <v>64</v>
      </c>
      <c r="L48" s="74">
        <f>H48+J48</f>
        <v>78</v>
      </c>
      <c r="M48" s="105" t="s">
        <v>189</v>
      </c>
      <c r="N48" s="74">
        <f>MAX(Info!AE2:AE29)</f>
        <v>136</v>
      </c>
      <c r="O48" s="115" t="s">
        <v>189</v>
      </c>
      <c r="P48" s="116" t="str">
        <f>Info!AE3</f>
        <v>88/150</v>
      </c>
      <c r="Q48" s="63"/>
      <c r="R48" s="39"/>
      <c r="S48" s="63"/>
      <c r="T48" s="36"/>
      <c r="U48" s="36"/>
      <c r="V48" s="36"/>
      <c r="W48" s="39"/>
      <c r="X48" s="39"/>
      <c r="Y48" s="39"/>
      <c r="Z48" s="39"/>
      <c r="AA48" s="39"/>
      <c r="AB48" s="39"/>
      <c r="AC48" s="39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</row>
    <row r="49" spans="1:53" x14ac:dyDescent="0.25">
      <c r="A49" s="36"/>
      <c r="B49" s="36"/>
      <c r="C49" s="36"/>
      <c r="D49" s="36"/>
      <c r="E49" s="36"/>
      <c r="F49" s="36"/>
      <c r="G49" s="36"/>
      <c r="H49" s="39"/>
      <c r="I49" s="39"/>
      <c r="J49" s="36"/>
      <c r="K49" s="39"/>
      <c r="L49" s="39"/>
      <c r="M49" s="36"/>
      <c r="N49" s="39"/>
      <c r="O49" s="39"/>
      <c r="P49" s="39"/>
      <c r="Q49" s="36"/>
      <c r="R49" s="39"/>
      <c r="S49" s="36"/>
      <c r="T49" s="36"/>
      <c r="U49" s="36"/>
      <c r="V49" s="36"/>
      <c r="W49" s="39"/>
      <c r="X49" s="39"/>
      <c r="Y49" s="39"/>
      <c r="Z49" s="39"/>
      <c r="AA49" s="39"/>
      <c r="AB49" s="39"/>
      <c r="AC49" s="39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</row>
    <row r="50" spans="1:53" ht="15.75" customHeight="1" x14ac:dyDescent="0.25">
      <c r="A50" s="36"/>
      <c r="B50" s="36"/>
      <c r="C50" s="36"/>
      <c r="D50" s="36"/>
      <c r="E50" s="78" t="s">
        <v>218</v>
      </c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142" t="s">
        <v>232</v>
      </c>
      <c r="Q50" s="36"/>
      <c r="R50" s="39"/>
      <c r="S50" s="36"/>
      <c r="T50" s="36"/>
      <c r="U50" s="36"/>
      <c r="V50" s="36"/>
      <c r="W50" s="39"/>
      <c r="X50" s="39"/>
      <c r="Y50" s="39"/>
      <c r="Z50" s="39"/>
      <c r="AA50" s="39"/>
      <c r="AB50" s="39"/>
      <c r="AC50" s="39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</row>
    <row r="51" spans="1:53" ht="15.75" customHeight="1" x14ac:dyDescent="0.25">
      <c r="A51" s="36"/>
      <c r="B51" s="36"/>
      <c r="C51" s="36"/>
      <c r="D51" s="36"/>
      <c r="E51" s="78" t="s">
        <v>219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142" t="s">
        <v>233</v>
      </c>
      <c r="Q51" s="36"/>
      <c r="R51" s="39"/>
      <c r="S51" s="36"/>
      <c r="T51" s="36"/>
      <c r="U51" s="36"/>
      <c r="V51" s="36"/>
      <c r="W51" s="39"/>
      <c r="X51" s="39"/>
      <c r="Y51" s="39"/>
      <c r="Z51" s="39"/>
      <c r="AA51" s="39"/>
      <c r="AB51" s="39"/>
      <c r="AC51" s="39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</row>
    <row r="52" spans="1:53" ht="15" customHeight="1" x14ac:dyDescent="0.25">
      <c r="A52" s="39"/>
      <c r="B52" s="39"/>
      <c r="C52" s="36"/>
      <c r="D52" s="36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39"/>
      <c r="R52" s="39"/>
      <c r="S52" s="39"/>
      <c r="T52" s="36"/>
      <c r="U52" s="36"/>
      <c r="V52" s="36"/>
      <c r="W52" s="39"/>
      <c r="X52" s="39"/>
      <c r="Y52" s="39"/>
      <c r="Z52" s="39"/>
      <c r="AA52" s="39"/>
      <c r="AB52" s="39"/>
      <c r="AC52" s="39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</row>
    <row r="53" spans="1:53" ht="15" customHeight="1" x14ac:dyDescent="0.25">
      <c r="A53" s="39"/>
      <c r="B53" s="39"/>
      <c r="C53" s="36"/>
      <c r="D53" s="36"/>
      <c r="E53" s="36"/>
      <c r="F53" s="36"/>
      <c r="G53" s="36"/>
      <c r="H53" s="36"/>
      <c r="I53" s="36"/>
      <c r="J53" s="95"/>
      <c r="K53" s="65"/>
      <c r="L53" s="65"/>
      <c r="M53" s="36"/>
      <c r="N53" s="36"/>
      <c r="O53" s="36"/>
      <c r="P53" s="65"/>
      <c r="Q53" s="36"/>
      <c r="R53" s="39"/>
      <c r="S53" s="36"/>
      <c r="T53" s="36"/>
      <c r="U53" s="36"/>
      <c r="V53" s="36"/>
      <c r="W53" s="39"/>
      <c r="X53" s="39"/>
      <c r="Y53" s="39"/>
      <c r="Z53" s="39"/>
      <c r="AA53" s="39"/>
      <c r="AB53" s="39"/>
      <c r="AC53" s="39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</row>
    <row r="54" spans="1:53" ht="15" customHeight="1" x14ac:dyDescent="0.25">
      <c r="A54" s="39"/>
      <c r="B54" s="39"/>
      <c r="C54" s="36"/>
      <c r="D54" s="36"/>
      <c r="E54" s="117" t="s">
        <v>168</v>
      </c>
      <c r="F54" s="36"/>
      <c r="G54" s="39"/>
      <c r="H54" s="74">
        <f>VLOOKUP($M$8,Info!B1:AJ29,16,0)</f>
        <v>30</v>
      </c>
      <c r="I54" s="97" t="s">
        <v>63</v>
      </c>
      <c r="J54" s="118">
        <f>VLOOKUP(M8,Info!B1:Y29,10,0)</f>
        <v>49</v>
      </c>
      <c r="K54" s="100" t="s">
        <v>64</v>
      </c>
      <c r="L54" s="74">
        <f>H54+J54</f>
        <v>79</v>
      </c>
      <c r="M54" s="105" t="s">
        <v>189</v>
      </c>
      <c r="N54" s="74">
        <f>MAX(Info!AF2:AF29)</f>
        <v>148</v>
      </c>
      <c r="O54" s="119" t="s">
        <v>189</v>
      </c>
      <c r="P54" s="177" t="str">
        <f>Info!AF3</f>
        <v>115/150</v>
      </c>
      <c r="Q54" s="120"/>
      <c r="R54" s="39"/>
      <c r="S54" s="39"/>
      <c r="T54" s="36"/>
      <c r="U54" s="36"/>
      <c r="V54" s="36"/>
      <c r="W54" s="39"/>
      <c r="X54" s="39"/>
      <c r="Y54" s="39"/>
      <c r="Z54" s="39"/>
      <c r="AA54" s="39"/>
      <c r="AB54" s="39"/>
      <c r="AC54" s="39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</row>
    <row r="55" spans="1:53" ht="15" customHeight="1" x14ac:dyDescent="0.25">
      <c r="A55" s="39"/>
      <c r="B55" s="39"/>
      <c r="C55" s="36"/>
      <c r="D55" s="36"/>
      <c r="E55" s="36"/>
      <c r="F55" s="36"/>
      <c r="G55" s="36"/>
      <c r="H55" s="39"/>
      <c r="I55" s="39"/>
      <c r="J55" s="94"/>
      <c r="K55" s="94"/>
      <c r="L55" s="39"/>
      <c r="M55" s="39"/>
      <c r="N55" s="39"/>
      <c r="O55" s="39"/>
      <c r="P55" s="39"/>
      <c r="Q55" s="36"/>
      <c r="R55" s="39"/>
      <c r="S55" s="36"/>
      <c r="T55" s="36"/>
      <c r="U55" s="36"/>
      <c r="V55" s="36"/>
      <c r="W55" s="39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</row>
    <row r="56" spans="1:53" ht="15" customHeight="1" x14ac:dyDescent="0.25">
      <c r="A56" s="39"/>
      <c r="B56" s="39"/>
      <c r="C56" s="36"/>
      <c r="D56" s="36"/>
      <c r="E56" s="80" t="s">
        <v>222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142" t="s">
        <v>225</v>
      </c>
      <c r="Q56" s="36"/>
      <c r="R56" s="3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</row>
    <row r="57" spans="1:53" ht="15" customHeight="1" x14ac:dyDescent="0.25">
      <c r="A57" s="39"/>
      <c r="B57" s="39"/>
      <c r="C57" s="36"/>
      <c r="D57" s="36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6"/>
      <c r="U57" s="36"/>
      <c r="V57" s="36"/>
      <c r="W57" s="36"/>
      <c r="X57" s="39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</row>
    <row r="58" spans="1:53" ht="15" customHeight="1" x14ac:dyDescent="0.25">
      <c r="A58" s="39"/>
      <c r="E58" s="49"/>
      <c r="F58" s="49"/>
      <c r="G58" s="49"/>
      <c r="H58" s="49"/>
      <c r="I58" s="49"/>
      <c r="J58" s="103"/>
      <c r="K58" s="49"/>
      <c r="L58" s="49"/>
      <c r="M58" s="49"/>
      <c r="N58" s="49"/>
      <c r="O58" s="49"/>
      <c r="P58" s="49"/>
      <c r="T58" s="36"/>
      <c r="U58" s="36"/>
      <c r="V58" s="36"/>
      <c r="W58" s="36"/>
      <c r="X58" s="39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</row>
    <row r="59" spans="1:53" ht="15" customHeight="1" x14ac:dyDescent="0.25">
      <c r="A59" s="39"/>
      <c r="E59" s="117" t="s">
        <v>169</v>
      </c>
      <c r="F59" s="36"/>
      <c r="G59" s="39"/>
      <c r="H59" s="74">
        <f>VLOOKUP(M8,Info!B1:AJ29,16,0)</f>
        <v>30</v>
      </c>
      <c r="I59" s="97" t="s">
        <v>63</v>
      </c>
      <c r="J59" s="118">
        <f>VLOOKUP(M8,Info!B1:AJ29,16,0)</f>
        <v>30</v>
      </c>
      <c r="K59" s="100" t="s">
        <v>64</v>
      </c>
      <c r="L59" s="74">
        <f>H59+J59</f>
        <v>60</v>
      </c>
      <c r="M59" s="105" t="s">
        <v>189</v>
      </c>
      <c r="N59" s="74">
        <f>MAX(Info!AG2:AG29)</f>
        <v>124</v>
      </c>
      <c r="O59" s="119" t="s">
        <v>189</v>
      </c>
      <c r="P59" s="177" t="str">
        <f>Info!AG3</f>
        <v>71/150</v>
      </c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</row>
    <row r="60" spans="1:53" ht="15" customHeight="1" x14ac:dyDescent="0.25">
      <c r="A60" s="39"/>
      <c r="E60" s="36"/>
      <c r="F60" s="36"/>
      <c r="G60" s="36"/>
      <c r="H60" s="39"/>
      <c r="I60" s="39"/>
      <c r="J60" s="94"/>
      <c r="K60" s="94"/>
      <c r="L60" s="39"/>
      <c r="M60" s="39"/>
      <c r="N60" s="39"/>
      <c r="O60" s="39"/>
      <c r="P60" s="39"/>
      <c r="Q60" s="39"/>
      <c r="R60" s="39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</row>
    <row r="61" spans="1:53" ht="15" customHeight="1" x14ac:dyDescent="0.25">
      <c r="A61" s="39"/>
      <c r="E61" s="184" t="s">
        <v>223</v>
      </c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142" t="s">
        <v>191</v>
      </c>
      <c r="Q61" s="39"/>
      <c r="R61" s="164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</row>
    <row r="62" spans="1:53" ht="15" customHeight="1" x14ac:dyDescent="0.25">
      <c r="A62" s="39"/>
      <c r="E62" s="185" t="s">
        <v>224</v>
      </c>
      <c r="F62" s="178"/>
      <c r="G62" s="178"/>
      <c r="H62" s="178"/>
      <c r="I62" s="178"/>
      <c r="J62" s="178"/>
      <c r="K62" s="178"/>
      <c r="L62" s="178"/>
      <c r="M62" s="178"/>
      <c r="N62" s="178"/>
      <c r="O62" s="178"/>
      <c r="P62" s="178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</row>
    <row r="63" spans="1:53" ht="12.75" customHeight="1" x14ac:dyDescent="0.25">
      <c r="A63" s="39"/>
      <c r="B63" s="39"/>
      <c r="C63" s="36"/>
      <c r="D63" s="36"/>
      <c r="E63" s="36"/>
      <c r="F63" s="36"/>
      <c r="G63" s="36"/>
      <c r="H63" s="39"/>
      <c r="I63" s="39"/>
      <c r="J63" s="39"/>
      <c r="K63" s="39"/>
      <c r="L63" s="36"/>
      <c r="M63" s="36"/>
      <c r="N63" s="36"/>
      <c r="O63" s="36"/>
      <c r="P63" s="36"/>
      <c r="Q63" s="36"/>
      <c r="R63" s="36"/>
      <c r="S63" s="36"/>
      <c r="T63" s="39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</row>
    <row r="64" spans="1:53" x14ac:dyDescent="0.25">
      <c r="A64" s="39"/>
      <c r="B64" s="39"/>
      <c r="C64" s="36"/>
      <c r="D64" s="39"/>
      <c r="E64" s="147" t="s">
        <v>7</v>
      </c>
      <c r="F64" s="147"/>
      <c r="G64" s="147"/>
      <c r="H64" s="147"/>
      <c r="I64" s="147"/>
      <c r="J64" s="147"/>
      <c r="K64" s="39"/>
      <c r="L64" s="39"/>
      <c r="M64" s="39"/>
      <c r="N64" s="36"/>
      <c r="O64" s="36"/>
      <c r="P64" s="36"/>
      <c r="Q64" s="36"/>
      <c r="R64" s="36"/>
      <c r="S64" s="36"/>
      <c r="T64" s="39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</row>
    <row r="65" spans="1:53" x14ac:dyDescent="0.25">
      <c r="A65" s="39"/>
      <c r="B65" s="39"/>
      <c r="C65" s="36"/>
      <c r="D65" s="39"/>
      <c r="E65" s="146" t="s">
        <v>170</v>
      </c>
      <c r="F65" s="146"/>
      <c r="G65" s="146"/>
      <c r="H65" s="146"/>
      <c r="I65" s="146"/>
      <c r="J65" s="146"/>
      <c r="K65" s="39"/>
      <c r="L65" s="39"/>
      <c r="M65" s="39"/>
      <c r="N65" s="36"/>
      <c r="O65" s="36"/>
      <c r="P65" s="36"/>
      <c r="Q65" s="36"/>
      <c r="R65" s="36"/>
      <c r="S65" s="36"/>
      <c r="T65" s="39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</row>
    <row r="66" spans="1:53" ht="15" customHeight="1" x14ac:dyDescent="0.25">
      <c r="A66" s="39"/>
      <c r="B66" s="39"/>
      <c r="C66" s="36"/>
      <c r="D66" s="39"/>
      <c r="E66" s="44"/>
      <c r="F66" s="39"/>
      <c r="G66" s="66"/>
      <c r="H66" s="39"/>
      <c r="I66" s="44"/>
      <c r="J66" s="66"/>
      <c r="K66" s="66"/>
      <c r="L66" s="39"/>
      <c r="M66" s="39"/>
      <c r="N66" s="36"/>
      <c r="O66" s="36"/>
      <c r="P66" s="36"/>
      <c r="Q66" s="36"/>
      <c r="R66" s="36"/>
      <c r="S66" s="36"/>
      <c r="T66" s="39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</row>
    <row r="67" spans="1:53" x14ac:dyDescent="0.25">
      <c r="A67" s="39"/>
      <c r="B67" s="39"/>
      <c r="C67" s="36"/>
      <c r="D67" s="123"/>
      <c r="E67" s="124" t="s">
        <v>194</v>
      </c>
      <c r="F67" s="173">
        <f>M8</f>
        <v>471214</v>
      </c>
      <c r="G67" s="125"/>
      <c r="H67" s="125" t="s">
        <v>195</v>
      </c>
      <c r="I67" s="126" t="str">
        <f>F8</f>
        <v>Muhammad Ahmed</v>
      </c>
      <c r="J67" s="125"/>
      <c r="K67" s="125"/>
      <c r="L67" s="125"/>
      <c r="M67" s="125" t="s">
        <v>196</v>
      </c>
      <c r="N67" s="174" t="str">
        <f>F9</f>
        <v>O Level / International GCSE - Class 9</v>
      </c>
      <c r="O67" s="125"/>
      <c r="P67" s="125"/>
      <c r="Q67" s="125"/>
      <c r="R67" s="125"/>
      <c r="S67" s="127"/>
      <c r="T67" s="39"/>
      <c r="U67" s="127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</row>
    <row r="68" spans="1:53" x14ac:dyDescent="0.25">
      <c r="A68" s="39"/>
      <c r="B68" s="39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9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</row>
    <row r="69" spans="1:53" x14ac:dyDescent="0.25">
      <c r="A69" s="39"/>
      <c r="B69" s="39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9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</row>
    <row r="70" spans="1:53" ht="28.5" x14ac:dyDescent="0.25">
      <c r="A70" s="39"/>
      <c r="B70" s="154" t="s">
        <v>8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</row>
    <row r="71" spans="1:53" x14ac:dyDescent="0.25">
      <c r="A71" s="39"/>
      <c r="B71" s="39"/>
      <c r="C71" s="36"/>
      <c r="D71" s="36"/>
      <c r="E71" s="12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9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</row>
    <row r="72" spans="1:53" x14ac:dyDescent="0.25">
      <c r="A72" s="39"/>
      <c r="B72" s="39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9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</row>
    <row r="73" spans="1:53" x14ac:dyDescent="0.25">
      <c r="A73" s="39"/>
      <c r="B73" s="39"/>
      <c r="C73" s="36"/>
      <c r="D73" s="121"/>
      <c r="E73" s="128" t="s">
        <v>9</v>
      </c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36"/>
      <c r="T73" s="39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</row>
    <row r="74" spans="1:53" x14ac:dyDescent="0.25">
      <c r="A74" s="39"/>
      <c r="B74" s="39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9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</row>
    <row r="75" spans="1:53" x14ac:dyDescent="0.25">
      <c r="A75" s="39"/>
      <c r="B75" s="39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9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</row>
    <row r="76" spans="1:53" ht="18.75" x14ac:dyDescent="0.3">
      <c r="A76" s="39"/>
      <c r="B76" s="39"/>
      <c r="C76" s="36"/>
      <c r="D76" s="36"/>
      <c r="E76" s="87" t="s">
        <v>10</v>
      </c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9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</row>
    <row r="77" spans="1:53" ht="15.75" x14ac:dyDescent="0.25">
      <c r="A77" s="39"/>
      <c r="B77" s="39"/>
      <c r="C77" s="36"/>
      <c r="D77" s="36"/>
      <c r="E77" s="130" t="s">
        <v>171</v>
      </c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39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</row>
    <row r="78" spans="1:53" ht="27" customHeight="1" x14ac:dyDescent="0.25">
      <c r="A78" s="39"/>
      <c r="B78" s="39"/>
      <c r="C78" s="36"/>
      <c r="D78" s="3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39"/>
      <c r="T78" s="39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</row>
    <row r="79" spans="1:53" x14ac:dyDescent="0.25">
      <c r="A79" s="39"/>
      <c r="B79" s="39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9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</row>
    <row r="80" spans="1:53" ht="18.75" x14ac:dyDescent="0.3">
      <c r="A80" s="39"/>
      <c r="B80" s="39"/>
      <c r="C80" s="36"/>
      <c r="D80" s="36"/>
      <c r="E80" s="87" t="s">
        <v>12</v>
      </c>
      <c r="F80" s="131"/>
      <c r="G80" s="131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9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</row>
    <row r="81" spans="1:54" ht="15.75" x14ac:dyDescent="0.25">
      <c r="A81" s="39"/>
      <c r="B81" s="39"/>
      <c r="C81" s="36"/>
      <c r="D81" s="36"/>
      <c r="E81" s="148" t="s">
        <v>172</v>
      </c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36"/>
      <c r="Q81" s="36"/>
      <c r="R81" s="36"/>
      <c r="S81" s="36"/>
      <c r="T81" s="39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</row>
    <row r="82" spans="1:54" ht="15.75" x14ac:dyDescent="0.25">
      <c r="A82" s="39"/>
      <c r="B82" s="39"/>
      <c r="C82" s="36"/>
      <c r="D82" s="36"/>
      <c r="E82" s="132" t="s">
        <v>173</v>
      </c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36"/>
      <c r="Q82" s="36"/>
      <c r="R82" s="36"/>
      <c r="S82" s="36"/>
      <c r="T82" s="39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</row>
    <row r="83" spans="1:54" x14ac:dyDescent="0.25">
      <c r="A83" s="39"/>
      <c r="B83" s="39"/>
      <c r="C83" s="36"/>
      <c r="D83" s="36"/>
      <c r="E83" s="36" t="s">
        <v>174</v>
      </c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9"/>
      <c r="U83" s="129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</row>
    <row r="84" spans="1:54" x14ac:dyDescent="0.25">
      <c r="A84" s="36"/>
      <c r="B84" s="39"/>
      <c r="C84" s="36"/>
      <c r="D84" s="3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39"/>
      <c r="T84" s="39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</row>
    <row r="85" spans="1:54" ht="15.75" x14ac:dyDescent="0.25">
      <c r="A85" s="36"/>
      <c r="B85" s="39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9"/>
      <c r="U85" s="130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</row>
    <row r="86" spans="1:54" ht="18.75" x14ac:dyDescent="0.3">
      <c r="A86" s="36"/>
      <c r="B86" s="39"/>
      <c r="C86" s="36"/>
      <c r="D86" s="36"/>
      <c r="E86" s="87" t="s">
        <v>13</v>
      </c>
      <c r="F86" s="87"/>
      <c r="G86" s="87"/>
      <c r="H86" s="87"/>
      <c r="I86" s="87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9"/>
      <c r="U86" s="39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</row>
    <row r="87" spans="1:54" x14ac:dyDescent="0.25">
      <c r="A87" s="36"/>
      <c r="B87" s="39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9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</row>
    <row r="88" spans="1:54" x14ac:dyDescent="0.25">
      <c r="A88" s="36"/>
      <c r="B88" s="39"/>
      <c r="C88" s="36"/>
      <c r="E88" s="37" t="s">
        <v>179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</row>
    <row r="89" spans="1:54" x14ac:dyDescent="0.25">
      <c r="A89" s="36"/>
      <c r="B89" s="39"/>
      <c r="C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</row>
    <row r="90" spans="1:54" x14ac:dyDescent="0.25">
      <c r="A90" s="36"/>
      <c r="B90" s="39"/>
      <c r="C90" s="36"/>
      <c r="E90" s="150" t="s">
        <v>183</v>
      </c>
      <c r="F90" s="37" t="s">
        <v>175</v>
      </c>
      <c r="G90" s="37" t="s">
        <v>176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</row>
    <row r="91" spans="1:54" x14ac:dyDescent="0.25">
      <c r="A91" s="36"/>
      <c r="B91" s="36"/>
      <c r="C91" s="36"/>
      <c r="E91" s="150" t="s">
        <v>181</v>
      </c>
      <c r="F91" s="37" t="s">
        <v>175</v>
      </c>
      <c r="G91" s="37" t="s">
        <v>177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</row>
    <row r="92" spans="1:54" x14ac:dyDescent="0.25">
      <c r="A92" s="36"/>
      <c r="B92" s="36"/>
      <c r="C92" s="36"/>
      <c r="E92" s="150" t="s">
        <v>182</v>
      </c>
      <c r="F92" s="37" t="s">
        <v>175</v>
      </c>
      <c r="G92" s="149">
        <v>46015</v>
      </c>
      <c r="U92" s="39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</row>
    <row r="93" spans="1:54" x14ac:dyDescent="0.25">
      <c r="A93" s="36"/>
      <c r="B93" s="36"/>
      <c r="C93" s="36"/>
      <c r="E93" s="37" t="s">
        <v>178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</row>
    <row r="94" spans="1:54" x14ac:dyDescent="0.25">
      <c r="A94" s="36"/>
      <c r="B94" s="36"/>
      <c r="C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</row>
    <row r="95" spans="1:54" x14ac:dyDescent="0.25">
      <c r="A95" s="36"/>
      <c r="B95" s="36"/>
      <c r="C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</row>
    <row r="96" spans="1:54" ht="33.75" x14ac:dyDescent="0.5">
      <c r="A96" s="36"/>
      <c r="E96" s="151" t="s">
        <v>180</v>
      </c>
      <c r="F96" s="152"/>
      <c r="G96" s="152"/>
      <c r="H96" s="152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</row>
    <row r="97" spans="1:54" x14ac:dyDescent="0.25">
      <c r="A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</row>
    <row r="98" spans="1:54" x14ac:dyDescent="0.25">
      <c r="A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</row>
    <row r="99" spans="1:54" x14ac:dyDescent="0.25">
      <c r="A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</row>
    <row r="100" spans="1:54" x14ac:dyDescent="0.25">
      <c r="A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</row>
    <row r="101" spans="1:54" x14ac:dyDescent="0.25">
      <c r="A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</row>
    <row r="102" spans="1:54" x14ac:dyDescent="0.25">
      <c r="A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</row>
    <row r="103" spans="1:54" x14ac:dyDescent="0.25">
      <c r="A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</row>
    <row r="104" spans="1:54" x14ac:dyDescent="0.25">
      <c r="A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</row>
    <row r="105" spans="1:54" x14ac:dyDescent="0.25">
      <c r="A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</row>
    <row r="106" spans="1:54" x14ac:dyDescent="0.25">
      <c r="A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</row>
    <row r="107" spans="1:54" x14ac:dyDescent="0.25">
      <c r="A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</row>
    <row r="108" spans="1:54" x14ac:dyDescent="0.25">
      <c r="A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</row>
    <row r="109" spans="1:54" x14ac:dyDescent="0.25">
      <c r="A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</row>
    <row r="110" spans="1:54" x14ac:dyDescent="0.25">
      <c r="A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</row>
    <row r="111" spans="1:54" x14ac:dyDescent="0.25">
      <c r="A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</row>
    <row r="112" spans="1:54" x14ac:dyDescent="0.25">
      <c r="A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</row>
    <row r="113" spans="1:54" x14ac:dyDescent="0.25">
      <c r="A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</row>
    <row r="114" spans="1:54" x14ac:dyDescent="0.25">
      <c r="A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</row>
    <row r="115" spans="1:54" x14ac:dyDescent="0.25">
      <c r="A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</row>
    <row r="116" spans="1:54" x14ac:dyDescent="0.25">
      <c r="A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</row>
    <row r="117" spans="1:54" x14ac:dyDescent="0.25">
      <c r="A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</row>
    <row r="118" spans="1:54" x14ac:dyDescent="0.25">
      <c r="A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</row>
    <row r="119" spans="1:54" x14ac:dyDescent="0.25">
      <c r="A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</row>
    <row r="120" spans="1:54" x14ac:dyDescent="0.25">
      <c r="A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</row>
    <row r="121" spans="1:54" x14ac:dyDescent="0.25">
      <c r="A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</row>
    <row r="122" spans="1:54" x14ac:dyDescent="0.25">
      <c r="A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</row>
    <row r="123" spans="1:54" x14ac:dyDescent="0.25">
      <c r="A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</row>
    <row r="124" spans="1:54" x14ac:dyDescent="0.25">
      <c r="A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</row>
    <row r="125" spans="1:54" x14ac:dyDescent="0.25">
      <c r="A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</row>
    <row r="126" spans="1:54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</row>
    <row r="127" spans="1:54" x14ac:dyDescent="0.2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</row>
    <row r="128" spans="1:54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</row>
    <row r="129" spans="1:54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</row>
    <row r="130" spans="1:54" x14ac:dyDescent="0.2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</row>
    <row r="131" spans="1:54" x14ac:dyDescent="0.2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</row>
    <row r="132" spans="1:54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</row>
    <row r="133" spans="1:54" x14ac:dyDescent="0.2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133"/>
      <c r="AF133" s="134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</row>
    <row r="134" spans="1:54" x14ac:dyDescent="0.25">
      <c r="A134" s="36"/>
      <c r="B134" s="36"/>
      <c r="C134" s="44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51"/>
      <c r="AF134" s="135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</row>
    <row r="135" spans="1:54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51"/>
      <c r="AF135" s="135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</row>
    <row r="136" spans="1:54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51"/>
      <c r="AF136" s="135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</row>
    <row r="137" spans="1:54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136"/>
      <c r="AF137" s="137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</row>
    <row r="138" spans="1:54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</row>
    <row r="139" spans="1:54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</row>
    <row r="140" spans="1:54" x14ac:dyDescent="0.2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</row>
    <row r="141" spans="1:54" x14ac:dyDescent="0.2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</row>
    <row r="142" spans="1:54" x14ac:dyDescent="0.2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</row>
    <row r="143" spans="1:54" x14ac:dyDescent="0.2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</row>
    <row r="144" spans="1:54" x14ac:dyDescent="0.2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</row>
    <row r="145" spans="1:54" x14ac:dyDescent="0.2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</row>
    <row r="146" spans="1:54" x14ac:dyDescent="0.2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</row>
    <row r="147" spans="1:54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</row>
    <row r="148" spans="1:54" x14ac:dyDescent="0.2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</row>
    <row r="149" spans="1:54" x14ac:dyDescent="0.2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</row>
    <row r="150" spans="1:54" x14ac:dyDescent="0.2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</row>
    <row r="151" spans="1:54" x14ac:dyDescent="0.2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</row>
    <row r="152" spans="1:54" x14ac:dyDescent="0.2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</row>
    <row r="153" spans="1:54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</row>
    <row r="154" spans="1:54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</row>
    <row r="155" spans="1:54" x14ac:dyDescent="0.2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</row>
    <row r="156" spans="1:54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</row>
    <row r="157" spans="1:54" x14ac:dyDescent="0.2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</row>
    <row r="158" spans="1:54" x14ac:dyDescent="0.2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</row>
    <row r="159" spans="1:54" x14ac:dyDescent="0.2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</row>
    <row r="160" spans="1:54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</row>
    <row r="161" spans="1:54" x14ac:dyDescent="0.2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</row>
    <row r="162" spans="1:54" x14ac:dyDescent="0.2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</row>
    <row r="163" spans="1:54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</row>
    <row r="164" spans="1:54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</row>
    <row r="165" spans="1:54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</row>
    <row r="166" spans="1:54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</row>
    <row r="167" spans="1:54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</row>
    <row r="168" spans="1:54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</row>
    <row r="169" spans="1:54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</row>
    <row r="170" spans="1:54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</row>
    <row r="171" spans="1:54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</row>
    <row r="172" spans="1:54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</row>
    <row r="173" spans="1:54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</row>
    <row r="174" spans="1:54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</row>
    <row r="175" spans="1:54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</row>
    <row r="176" spans="1:54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</row>
    <row r="177" spans="1:54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</row>
    <row r="178" spans="1:54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</row>
    <row r="179" spans="1:54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</row>
    <row r="180" spans="1:54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</row>
    <row r="181" spans="1:54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</row>
    <row r="182" spans="1:54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</row>
    <row r="183" spans="1:54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</row>
    <row r="184" spans="1:54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</row>
    <row r="185" spans="1:54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</row>
    <row r="186" spans="1:54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</row>
    <row r="187" spans="1:54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</row>
    <row r="188" spans="1:54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</row>
    <row r="189" spans="1:54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</row>
    <row r="190" spans="1:54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</row>
    <row r="191" spans="1:54" x14ac:dyDescent="0.2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</row>
    <row r="192" spans="1:54" x14ac:dyDescent="0.2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</row>
    <row r="193" spans="1:54" x14ac:dyDescent="0.2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</row>
    <row r="194" spans="1:54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</row>
    <row r="195" spans="1:54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</row>
    <row r="196" spans="1:54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</row>
    <row r="197" spans="1:54" x14ac:dyDescent="0.2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</row>
    <row r="198" spans="1:54" x14ac:dyDescent="0.2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</row>
    <row r="199" spans="1:54" x14ac:dyDescent="0.2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</row>
    <row r="200" spans="1:54" x14ac:dyDescent="0.2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</row>
    <row r="201" spans="1:54" x14ac:dyDescent="0.2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</row>
    <row r="202" spans="1:54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</row>
    <row r="203" spans="1:54" x14ac:dyDescent="0.2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</row>
    <row r="204" spans="1:54" x14ac:dyDescent="0.2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</row>
    <row r="205" spans="1:54" x14ac:dyDescent="0.2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</row>
    <row r="206" spans="1:54" x14ac:dyDescent="0.2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</row>
    <row r="207" spans="1:54" x14ac:dyDescent="0.2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</row>
    <row r="208" spans="1:54" x14ac:dyDescent="0.2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</row>
    <row r="209" spans="1:54" x14ac:dyDescent="0.2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</row>
    <row r="210" spans="1:54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</row>
    <row r="211" spans="1:54" x14ac:dyDescent="0.2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</row>
    <row r="212" spans="1:54" x14ac:dyDescent="0.2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</row>
    <row r="213" spans="1:54" x14ac:dyDescent="0.2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</row>
    <row r="214" spans="1:54" x14ac:dyDescent="0.2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</row>
    <row r="215" spans="1:54" x14ac:dyDescent="0.2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</row>
    <row r="216" spans="1:54" x14ac:dyDescent="0.2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</row>
    <row r="217" spans="1:54" x14ac:dyDescent="0.2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</row>
    <row r="218" spans="1:54" x14ac:dyDescent="0.2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</row>
    <row r="219" spans="1:54" x14ac:dyDescent="0.2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</row>
    <row r="220" spans="1:54" x14ac:dyDescent="0.2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</row>
    <row r="221" spans="1:54" x14ac:dyDescent="0.2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</row>
    <row r="222" spans="1:54" x14ac:dyDescent="0.2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</row>
    <row r="223" spans="1:54" x14ac:dyDescent="0.2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</row>
    <row r="224" spans="1:54" x14ac:dyDescent="0.2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</row>
    <row r="225" spans="1:54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</row>
    <row r="226" spans="1:54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</row>
    <row r="227" spans="1:54" x14ac:dyDescent="0.2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</row>
    <row r="228" spans="1:54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</row>
    <row r="229" spans="1:54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</row>
    <row r="230" spans="1:54" x14ac:dyDescent="0.2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</row>
    <row r="231" spans="1:54" x14ac:dyDescent="0.2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</row>
    <row r="232" spans="1:54" x14ac:dyDescent="0.2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</row>
    <row r="233" spans="1:54" x14ac:dyDescent="0.2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</row>
    <row r="234" spans="1:54" x14ac:dyDescent="0.2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</row>
    <row r="235" spans="1:54" x14ac:dyDescent="0.2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</row>
    <row r="236" spans="1:54" x14ac:dyDescent="0.2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</row>
    <row r="237" spans="1:54" x14ac:dyDescent="0.2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</row>
    <row r="238" spans="1:54" x14ac:dyDescent="0.2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</row>
    <row r="239" spans="1:54" x14ac:dyDescent="0.25"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</row>
    <row r="240" spans="1:54" x14ac:dyDescent="0.25"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</row>
    <row r="241" spans="4:54" x14ac:dyDescent="0.25"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</row>
    <row r="242" spans="4:54" x14ac:dyDescent="0.25"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</row>
    <row r="243" spans="4:54" x14ac:dyDescent="0.25"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</row>
    <row r="244" spans="4:54" x14ac:dyDescent="0.25"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</row>
    <row r="245" spans="4:54" x14ac:dyDescent="0.25"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</row>
    <row r="246" spans="4:54" x14ac:dyDescent="0.25"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</row>
    <row r="247" spans="4:54" x14ac:dyDescent="0.25"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</row>
    <row r="248" spans="4:54" x14ac:dyDescent="0.25"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</row>
    <row r="249" spans="4:54" x14ac:dyDescent="0.25"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</row>
    <row r="250" spans="4:54" x14ac:dyDescent="0.25"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</row>
    <row r="251" spans="4:54" x14ac:dyDescent="0.25"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</row>
    <row r="252" spans="4:54" x14ac:dyDescent="0.25"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</row>
    <row r="253" spans="4:54" x14ac:dyDescent="0.25"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</row>
    <row r="254" spans="4:54" x14ac:dyDescent="0.25"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</row>
    <row r="255" spans="4:54" x14ac:dyDescent="0.25"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</row>
    <row r="256" spans="4:54" x14ac:dyDescent="0.25"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</row>
    <row r="257" spans="4:54" x14ac:dyDescent="0.25"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</row>
    <row r="258" spans="4:54" x14ac:dyDescent="0.25"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</row>
    <row r="259" spans="4:54" x14ac:dyDescent="0.25"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</row>
    <row r="260" spans="4:54" x14ac:dyDescent="0.25"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</row>
    <row r="261" spans="4:54" x14ac:dyDescent="0.25"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</row>
    <row r="262" spans="4:54" x14ac:dyDescent="0.25"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</row>
    <row r="263" spans="4:54" x14ac:dyDescent="0.25"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</row>
    <row r="264" spans="4:54" x14ac:dyDescent="0.25"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</row>
    <row r="265" spans="4:54" x14ac:dyDescent="0.25"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</row>
    <row r="266" spans="4:54" x14ac:dyDescent="0.25"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</row>
    <row r="267" spans="4:54" x14ac:dyDescent="0.25"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</row>
    <row r="268" spans="4:54" x14ac:dyDescent="0.25"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</row>
    <row r="269" spans="4:54" x14ac:dyDescent="0.25"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</row>
    <row r="270" spans="4:54" x14ac:dyDescent="0.25"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</row>
    <row r="271" spans="4:54" x14ac:dyDescent="0.25"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</row>
    <row r="272" spans="4:54" x14ac:dyDescent="0.25"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</row>
    <row r="273" spans="4:54" x14ac:dyDescent="0.25"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</row>
    <row r="274" spans="4:54" x14ac:dyDescent="0.25"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</row>
    <row r="275" spans="4:54" x14ac:dyDescent="0.25"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</row>
    <row r="276" spans="4:54" x14ac:dyDescent="0.25"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</row>
    <row r="277" spans="4:54" x14ac:dyDescent="0.25"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</row>
    <row r="278" spans="4:54" x14ac:dyDescent="0.25"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</row>
    <row r="279" spans="4:54" x14ac:dyDescent="0.25"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</row>
    <row r="280" spans="4:54" x14ac:dyDescent="0.25"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</row>
    <row r="281" spans="4:54" x14ac:dyDescent="0.25"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</row>
    <row r="282" spans="4:54" x14ac:dyDescent="0.25"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</row>
    <row r="283" spans="4:54" x14ac:dyDescent="0.25"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</row>
    <row r="284" spans="4:54" x14ac:dyDescent="0.25"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</row>
    <row r="285" spans="4:54" x14ac:dyDescent="0.25"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</row>
    <row r="286" spans="4:54" x14ac:dyDescent="0.25"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</row>
    <row r="287" spans="4:54" x14ac:dyDescent="0.25"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</row>
    <row r="288" spans="4:54" x14ac:dyDescent="0.25"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</row>
    <row r="289" spans="4:54" x14ac:dyDescent="0.25"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</row>
    <row r="290" spans="4:54" x14ac:dyDescent="0.25"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</row>
    <row r="291" spans="4:54" x14ac:dyDescent="0.25"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</row>
    <row r="292" spans="4:54" x14ac:dyDescent="0.25"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</row>
    <row r="293" spans="4:54" x14ac:dyDescent="0.25"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</row>
    <row r="294" spans="4:54" x14ac:dyDescent="0.25"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</row>
    <row r="295" spans="4:54" x14ac:dyDescent="0.25"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</row>
    <row r="296" spans="4:54" x14ac:dyDescent="0.25"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</row>
    <row r="297" spans="4:54" x14ac:dyDescent="0.25"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</row>
    <row r="298" spans="4:54" x14ac:dyDescent="0.25"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</row>
    <row r="299" spans="4:54" x14ac:dyDescent="0.25"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</row>
    <row r="300" spans="4:54" x14ac:dyDescent="0.25"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</row>
    <row r="301" spans="4:54" x14ac:dyDescent="0.25">
      <c r="F301" s="37" t="s">
        <v>11</v>
      </c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</row>
  </sheetData>
  <mergeCells count="11">
    <mergeCell ref="B70:U70"/>
    <mergeCell ref="F6:O6"/>
    <mergeCell ref="D1:R1"/>
    <mergeCell ref="D5:R5"/>
    <mergeCell ref="N14:P14"/>
    <mergeCell ref="N15:O15"/>
    <mergeCell ref="J8:L8"/>
    <mergeCell ref="L15:M15"/>
    <mergeCell ref="D2:R4"/>
    <mergeCell ref="D10:E10"/>
    <mergeCell ref="H9:I9"/>
  </mergeCells>
  <phoneticPr fontId="34" type="noConversion"/>
  <pageMargins left="0.7" right="0.7" top="0.75" bottom="0.75" header="0.3" footer="0.3"/>
  <pageSetup scale="38" orientation="portrait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CBEBC8-2B8F-4BC3-A3F1-1033D64D4AA9}">
          <x14:formula1>
            <xm:f>Info!$B$2:$B$29</xm:f>
          </x14:formula1>
          <xm:sqref>M8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C4E8-0ACB-4326-AF60-C56091395BE2}">
  <sheetPr>
    <tabColor theme="7" tint="-0.249977111117893"/>
  </sheetPr>
  <dimension ref="A1:AV111"/>
  <sheetViews>
    <sheetView view="pageBreakPreview" topLeftCell="E1" zoomScale="118" zoomScaleNormal="90" zoomScaleSheetLayoutView="118" workbookViewId="0">
      <selection activeCell="H25" sqref="H25"/>
    </sheetView>
  </sheetViews>
  <sheetFormatPr defaultRowHeight="15" x14ac:dyDescent="0.25"/>
  <cols>
    <col min="1" max="2" width="9.140625" style="8"/>
    <col min="3" max="3" width="33.28515625" style="8" customWidth="1"/>
    <col min="4" max="4" width="19.42578125" style="8" customWidth="1"/>
    <col min="5" max="5" width="9.7109375" style="8" bestFit="1" customWidth="1"/>
    <col min="6" max="6" width="44.7109375" style="8" customWidth="1"/>
    <col min="7" max="7" width="9.140625" style="8"/>
    <col min="8" max="8" width="11.5703125" style="8" customWidth="1"/>
    <col min="9" max="9" width="9.140625" style="8"/>
    <col min="10" max="12" width="9.140625" style="30"/>
    <col min="13" max="13" width="11" style="30" customWidth="1"/>
    <col min="14" max="14" width="9.140625" style="30"/>
    <col min="15" max="15" width="10.5703125" style="30" customWidth="1"/>
    <col min="16" max="16" width="7.7109375" style="30" customWidth="1"/>
    <col min="17" max="17" width="8.5703125" style="30" customWidth="1"/>
    <col min="18" max="18" width="6" style="30" customWidth="1"/>
    <col min="19" max="19" width="7.5703125" style="30" customWidth="1"/>
    <col min="20" max="20" width="8.140625" style="30" customWidth="1"/>
    <col min="21" max="24" width="9.140625" style="30"/>
    <col min="25" max="25" width="11.28515625" style="8" customWidth="1"/>
    <col min="26" max="26" width="10.140625" style="8" customWidth="1"/>
    <col min="27" max="27" width="12.28515625" style="8" customWidth="1"/>
    <col min="28" max="28" width="9.140625" style="8"/>
    <col min="29" max="29" width="12.42578125" style="8" customWidth="1"/>
    <col min="30" max="30" width="9.140625" style="8"/>
    <col min="31" max="33" width="11.7109375" style="8" customWidth="1"/>
    <col min="34" max="34" width="18.42578125" style="8" customWidth="1"/>
    <col min="35" max="35" width="29.7109375" style="8" customWidth="1"/>
    <col min="36" max="36" width="12.5703125" style="8" customWidth="1"/>
    <col min="37" max="37" width="90.28515625" style="8" customWidth="1"/>
    <col min="38" max="38" width="122" style="8" customWidth="1"/>
    <col min="39" max="39" width="127.7109375" style="8" customWidth="1"/>
    <col min="40" max="40" width="139.28515625" style="8" customWidth="1"/>
    <col min="41" max="41" width="170" style="8" customWidth="1"/>
    <col min="42" max="16384" width="9.140625" style="8"/>
  </cols>
  <sheetData>
    <row r="1" spans="1:48" ht="16.5" thickTop="1" thickBot="1" x14ac:dyDescent="0.3">
      <c r="A1" s="2" t="s">
        <v>68</v>
      </c>
      <c r="B1" s="2" t="s">
        <v>38</v>
      </c>
      <c r="C1" s="2" t="s">
        <v>37</v>
      </c>
      <c r="D1" s="2" t="s">
        <v>80</v>
      </c>
      <c r="E1" s="2" t="s">
        <v>78</v>
      </c>
      <c r="F1" s="2" t="s">
        <v>36</v>
      </c>
      <c r="G1" s="6" t="s">
        <v>35</v>
      </c>
      <c r="H1" s="6" t="s">
        <v>34</v>
      </c>
      <c r="I1" s="7" t="s">
        <v>33</v>
      </c>
      <c r="J1" s="6" t="s">
        <v>32</v>
      </c>
      <c r="K1" s="6" t="s">
        <v>6</v>
      </c>
      <c r="L1" s="6" t="s">
        <v>31</v>
      </c>
      <c r="M1" s="3" t="s">
        <v>35</v>
      </c>
      <c r="N1" s="3" t="s">
        <v>50</v>
      </c>
      <c r="O1" s="3" t="s">
        <v>33</v>
      </c>
      <c r="P1" s="3" t="s">
        <v>48</v>
      </c>
      <c r="Q1" s="3" t="s">
        <v>6</v>
      </c>
      <c r="R1" s="3" t="s">
        <v>49</v>
      </c>
      <c r="S1" s="13" t="s">
        <v>55</v>
      </c>
      <c r="T1" s="14" t="s">
        <v>56</v>
      </c>
      <c r="U1" s="14" t="s">
        <v>57</v>
      </c>
      <c r="V1" s="14" t="s">
        <v>58</v>
      </c>
      <c r="W1" s="14" t="s">
        <v>35</v>
      </c>
      <c r="X1" s="14" t="s">
        <v>6</v>
      </c>
      <c r="Y1" s="15" t="s">
        <v>39</v>
      </c>
      <c r="Z1" s="16" t="s">
        <v>62</v>
      </c>
      <c r="AA1" s="16" t="s">
        <v>61</v>
      </c>
      <c r="AB1" s="16" t="s">
        <v>65</v>
      </c>
      <c r="AC1" s="16" t="s">
        <v>66</v>
      </c>
      <c r="AD1" s="16" t="s">
        <v>6</v>
      </c>
      <c r="AE1" s="16" t="s">
        <v>67</v>
      </c>
      <c r="AF1" s="16"/>
      <c r="AG1" s="16"/>
      <c r="AH1" s="8" t="s">
        <v>108</v>
      </c>
      <c r="AI1" s="4" t="s">
        <v>107</v>
      </c>
      <c r="AJ1" s="4"/>
      <c r="AK1" s="5" t="s">
        <v>96</v>
      </c>
      <c r="AL1" s="5" t="s">
        <v>97</v>
      </c>
      <c r="AM1" s="5" t="s">
        <v>98</v>
      </c>
      <c r="AN1" s="5" t="s">
        <v>99</v>
      </c>
      <c r="AO1" s="5" t="s">
        <v>100</v>
      </c>
      <c r="AP1" s="5" t="s">
        <v>71</v>
      </c>
      <c r="AQ1" s="5" t="s">
        <v>72</v>
      </c>
      <c r="AR1" s="5" t="s">
        <v>73</v>
      </c>
      <c r="AS1" s="5" t="s">
        <v>74</v>
      </c>
      <c r="AT1" s="5" t="s">
        <v>75</v>
      </c>
      <c r="AV1" s="10" t="s">
        <v>76</v>
      </c>
    </row>
    <row r="2" spans="1:48" ht="16.5" thickTop="1" x14ac:dyDescent="0.25">
      <c r="A2" s="17" t="s">
        <v>69</v>
      </c>
      <c r="B2" s="1">
        <v>342</v>
      </c>
      <c r="C2" s="8" t="s">
        <v>84</v>
      </c>
      <c r="D2" s="8" t="s">
        <v>160</v>
      </c>
      <c r="E2" s="18" t="s">
        <v>76</v>
      </c>
      <c r="F2" s="141" t="s">
        <v>186</v>
      </c>
      <c r="G2" s="19">
        <v>71</v>
      </c>
      <c r="H2" s="19">
        <v>40</v>
      </c>
      <c r="I2" s="19">
        <v>56</v>
      </c>
      <c r="J2" s="19">
        <v>74</v>
      </c>
      <c r="K2" s="19">
        <v>92</v>
      </c>
      <c r="L2" s="19">
        <v>73</v>
      </c>
      <c r="M2" s="20">
        <v>37</v>
      </c>
      <c r="N2" s="20">
        <v>44</v>
      </c>
      <c r="O2" s="20">
        <v>31</v>
      </c>
      <c r="P2" s="20">
        <v>23</v>
      </c>
      <c r="Q2" s="20">
        <v>39</v>
      </c>
      <c r="R2" s="20">
        <v>41</v>
      </c>
      <c r="S2" s="21">
        <v>85</v>
      </c>
      <c r="T2" s="21">
        <v>58</v>
      </c>
      <c r="U2" s="21">
        <v>81</v>
      </c>
      <c r="V2" s="21">
        <v>63</v>
      </c>
      <c r="W2" s="21">
        <v>35</v>
      </c>
      <c r="X2" s="21">
        <v>73</v>
      </c>
      <c r="Y2" s="22">
        <v>123</v>
      </c>
      <c r="Z2" s="175">
        <v>137</v>
      </c>
      <c r="AA2" s="175">
        <v>114</v>
      </c>
      <c r="AB2" s="175">
        <v>129</v>
      </c>
      <c r="AC2" s="175">
        <v>130</v>
      </c>
      <c r="AD2" s="175">
        <v>129</v>
      </c>
      <c r="AE2" s="175">
        <v>136</v>
      </c>
      <c r="AF2" s="176">
        <v>148</v>
      </c>
      <c r="AG2" s="176">
        <v>124</v>
      </c>
      <c r="AH2" s="8" t="s">
        <v>109</v>
      </c>
      <c r="AI2" s="24" t="s">
        <v>122</v>
      </c>
      <c r="AJ2" s="12"/>
      <c r="AK2" s="9"/>
      <c r="AL2" s="9"/>
      <c r="AM2" s="9"/>
      <c r="AN2" s="9">
        <f>MAX(AD2:AD20)</f>
        <v>129</v>
      </c>
      <c r="AO2" s="8">
        <f>AVERAGE(Z2:Z29)</f>
        <v>137</v>
      </c>
      <c r="AP2" s="8">
        <f>AVERAGE(AA2:AA29)</f>
        <v>114</v>
      </c>
      <c r="AQ2" s="8">
        <f>AVERAGE(AB2:AB29)</f>
        <v>129</v>
      </c>
      <c r="AR2" s="8">
        <f>AVERAGE(AC2:AC29)</f>
        <v>130</v>
      </c>
      <c r="AS2" s="8">
        <f>AVERAGE(AE2:AE29)</f>
        <v>136</v>
      </c>
      <c r="AT2" s="8">
        <f>AVERAGE(AD2:AD29)</f>
        <v>129</v>
      </c>
      <c r="AV2" s="10" t="s">
        <v>76</v>
      </c>
    </row>
    <row r="3" spans="1:48" ht="15.75" x14ac:dyDescent="0.25">
      <c r="A3" s="17" t="s">
        <v>69</v>
      </c>
      <c r="B3" s="1">
        <v>432</v>
      </c>
      <c r="C3" s="8" t="s">
        <v>85</v>
      </c>
      <c r="D3" s="8" t="s">
        <v>160</v>
      </c>
      <c r="E3" s="18" t="s">
        <v>76</v>
      </c>
      <c r="F3" s="141" t="s">
        <v>186</v>
      </c>
      <c r="G3" s="19">
        <v>54</v>
      </c>
      <c r="H3" s="19">
        <v>66</v>
      </c>
      <c r="I3" s="19">
        <v>62</v>
      </c>
      <c r="J3" s="19">
        <v>74</v>
      </c>
      <c r="K3" s="19">
        <v>92</v>
      </c>
      <c r="L3" s="19">
        <v>53</v>
      </c>
      <c r="M3" s="20">
        <v>12</v>
      </c>
      <c r="N3" s="20">
        <v>10</v>
      </c>
      <c r="O3" s="20">
        <v>43</v>
      </c>
      <c r="P3" s="20">
        <v>18</v>
      </c>
      <c r="Q3" s="20">
        <v>43</v>
      </c>
      <c r="R3" s="20">
        <v>9</v>
      </c>
      <c r="S3" s="21">
        <v>42</v>
      </c>
      <c r="T3" s="21">
        <v>77</v>
      </c>
      <c r="U3" s="21">
        <v>80</v>
      </c>
      <c r="V3" s="21">
        <v>44</v>
      </c>
      <c r="W3" s="21">
        <v>55</v>
      </c>
      <c r="X3" s="21">
        <v>58</v>
      </c>
      <c r="Y3" s="22">
        <v>165</v>
      </c>
      <c r="Z3" s="175" t="s">
        <v>197</v>
      </c>
      <c r="AA3" s="175" t="s">
        <v>198</v>
      </c>
      <c r="AB3" s="175" t="s">
        <v>199</v>
      </c>
      <c r="AC3" s="175" t="s">
        <v>200</v>
      </c>
      <c r="AD3" s="175" t="s">
        <v>201</v>
      </c>
      <c r="AE3" s="175" t="s">
        <v>202</v>
      </c>
      <c r="AF3" s="176" t="s">
        <v>203</v>
      </c>
      <c r="AG3" s="176" t="s">
        <v>204</v>
      </c>
      <c r="AH3" s="8" t="s">
        <v>110</v>
      </c>
      <c r="AI3" s="24" t="s">
        <v>123</v>
      </c>
      <c r="AJ3" s="12"/>
      <c r="AV3" s="10" t="s">
        <v>76</v>
      </c>
    </row>
    <row r="4" spans="1:48" ht="15.75" x14ac:dyDescent="0.25">
      <c r="A4" s="17" t="s">
        <v>69</v>
      </c>
      <c r="B4" s="1">
        <v>549</v>
      </c>
      <c r="C4" s="8" t="s">
        <v>30</v>
      </c>
      <c r="D4" s="8" t="s">
        <v>160</v>
      </c>
      <c r="E4" s="18" t="s">
        <v>76</v>
      </c>
      <c r="F4" s="141" t="s">
        <v>186</v>
      </c>
      <c r="G4" s="19">
        <v>51</v>
      </c>
      <c r="H4" s="19">
        <v>40</v>
      </c>
      <c r="I4" s="19">
        <v>68</v>
      </c>
      <c r="J4" s="19">
        <v>87</v>
      </c>
      <c r="K4" s="19">
        <v>48</v>
      </c>
      <c r="L4" s="19">
        <v>42</v>
      </c>
      <c r="M4" s="20">
        <v>35</v>
      </c>
      <c r="N4" s="20">
        <v>39</v>
      </c>
      <c r="O4" s="20">
        <v>13</v>
      </c>
      <c r="P4" s="20">
        <v>24</v>
      </c>
      <c r="Q4" s="20">
        <v>11</v>
      </c>
      <c r="R4" s="20">
        <v>16</v>
      </c>
      <c r="S4" s="21">
        <v>84</v>
      </c>
      <c r="T4" s="21">
        <v>44</v>
      </c>
      <c r="U4" s="21">
        <v>60</v>
      </c>
      <c r="V4" s="21">
        <v>44</v>
      </c>
      <c r="W4" s="21">
        <v>62</v>
      </c>
      <c r="X4" s="21">
        <v>40</v>
      </c>
      <c r="Y4" s="22">
        <v>167</v>
      </c>
      <c r="Z4"/>
      <c r="AA4"/>
      <c r="AB4"/>
      <c r="AC4"/>
      <c r="AD4"/>
      <c r="AE4"/>
      <c r="AF4"/>
      <c r="AG4"/>
      <c r="AH4" s="8" t="s">
        <v>111</v>
      </c>
      <c r="AI4" s="24" t="s">
        <v>124</v>
      </c>
      <c r="AJ4" s="12"/>
      <c r="AV4" s="10" t="s">
        <v>76</v>
      </c>
    </row>
    <row r="5" spans="1:48" ht="15.75" x14ac:dyDescent="0.25">
      <c r="A5" s="17" t="s">
        <v>69</v>
      </c>
      <c r="B5" s="1">
        <v>678</v>
      </c>
      <c r="C5" s="8" t="s">
        <v>24</v>
      </c>
      <c r="D5" s="8" t="s">
        <v>160</v>
      </c>
      <c r="E5" s="18" t="s">
        <v>76</v>
      </c>
      <c r="F5" s="141" t="s">
        <v>186</v>
      </c>
      <c r="G5" s="19">
        <v>48</v>
      </c>
      <c r="H5" s="19">
        <v>39</v>
      </c>
      <c r="I5" s="19">
        <v>45</v>
      </c>
      <c r="J5" s="19">
        <v>51</v>
      </c>
      <c r="K5" s="19">
        <v>95</v>
      </c>
      <c r="L5" s="19">
        <v>87</v>
      </c>
      <c r="M5" s="20">
        <v>9</v>
      </c>
      <c r="N5" s="20">
        <v>19</v>
      </c>
      <c r="O5" s="20">
        <v>37</v>
      </c>
      <c r="P5" s="20">
        <v>41</v>
      </c>
      <c r="Q5" s="20">
        <v>23</v>
      </c>
      <c r="R5" s="20">
        <v>46</v>
      </c>
      <c r="S5" s="21">
        <v>57</v>
      </c>
      <c r="T5" s="21">
        <v>66</v>
      </c>
      <c r="U5" s="21">
        <v>64</v>
      </c>
      <c r="V5" s="21">
        <v>39</v>
      </c>
      <c r="W5" s="21">
        <v>42</v>
      </c>
      <c r="X5" s="21">
        <v>43</v>
      </c>
      <c r="Y5" s="22">
        <v>132</v>
      </c>
      <c r="Z5"/>
      <c r="AA5"/>
      <c r="AB5"/>
      <c r="AC5"/>
      <c r="AD5"/>
      <c r="AE5"/>
      <c r="AF5"/>
      <c r="AG5"/>
      <c r="AH5" s="8" t="s">
        <v>112</v>
      </c>
      <c r="AI5" s="24" t="s">
        <v>125</v>
      </c>
      <c r="AJ5" s="12"/>
      <c r="AV5" s="10" t="s">
        <v>76</v>
      </c>
    </row>
    <row r="6" spans="1:48" ht="15.75" x14ac:dyDescent="0.25">
      <c r="A6" s="17" t="s">
        <v>69</v>
      </c>
      <c r="B6" s="1">
        <v>543</v>
      </c>
      <c r="C6" s="8" t="s">
        <v>87</v>
      </c>
      <c r="D6" s="8" t="s">
        <v>160</v>
      </c>
      <c r="E6" s="18" t="s">
        <v>76</v>
      </c>
      <c r="F6" s="141" t="s">
        <v>186</v>
      </c>
      <c r="G6" s="19">
        <v>97</v>
      </c>
      <c r="H6" s="19">
        <v>89</v>
      </c>
      <c r="I6" s="19">
        <v>94</v>
      </c>
      <c r="J6" s="19">
        <v>96</v>
      </c>
      <c r="K6" s="19">
        <v>98</v>
      </c>
      <c r="L6" s="19">
        <v>95</v>
      </c>
      <c r="M6" s="20">
        <v>48</v>
      </c>
      <c r="N6" s="20">
        <v>46</v>
      </c>
      <c r="O6" s="20">
        <v>50</v>
      </c>
      <c r="P6" s="20">
        <v>46</v>
      </c>
      <c r="Q6" s="20">
        <v>48</v>
      </c>
      <c r="R6" s="20">
        <v>50</v>
      </c>
      <c r="S6" s="21">
        <v>89</v>
      </c>
      <c r="T6" s="21">
        <v>97</v>
      </c>
      <c r="U6" s="21">
        <v>99</v>
      </c>
      <c r="V6" s="21">
        <v>99</v>
      </c>
      <c r="W6" s="21">
        <v>95</v>
      </c>
      <c r="X6" s="21">
        <v>97</v>
      </c>
      <c r="Y6" s="22">
        <v>121</v>
      </c>
      <c r="Z6"/>
      <c r="AA6"/>
      <c r="AB6"/>
      <c r="AC6"/>
      <c r="AD6"/>
      <c r="AE6"/>
      <c r="AF6"/>
      <c r="AG6"/>
      <c r="AH6" s="8" t="s">
        <v>113</v>
      </c>
      <c r="AI6" s="24" t="s">
        <v>126</v>
      </c>
      <c r="AJ6" s="12"/>
      <c r="AV6" s="10" t="s">
        <v>76</v>
      </c>
    </row>
    <row r="7" spans="1:48" ht="15.75" x14ac:dyDescent="0.25">
      <c r="A7" s="17" t="s">
        <v>69</v>
      </c>
      <c r="B7" s="1">
        <v>309</v>
      </c>
      <c r="C7" s="8" t="s">
        <v>86</v>
      </c>
      <c r="D7" s="8" t="s">
        <v>160</v>
      </c>
      <c r="E7" s="18" t="s">
        <v>76</v>
      </c>
      <c r="F7" s="141" t="s">
        <v>186</v>
      </c>
      <c r="G7" s="19">
        <v>81</v>
      </c>
      <c r="H7" s="19">
        <v>89</v>
      </c>
      <c r="I7" s="19">
        <v>80</v>
      </c>
      <c r="J7" s="19">
        <v>41</v>
      </c>
      <c r="K7" s="19">
        <v>57</v>
      </c>
      <c r="L7" s="19">
        <v>91</v>
      </c>
      <c r="M7" s="20">
        <v>32</v>
      </c>
      <c r="N7" s="20">
        <v>10</v>
      </c>
      <c r="O7" s="20">
        <v>46</v>
      </c>
      <c r="P7" s="20">
        <v>49</v>
      </c>
      <c r="Q7" s="20">
        <v>40</v>
      </c>
      <c r="R7" s="20">
        <v>39</v>
      </c>
      <c r="S7" s="21">
        <v>79</v>
      </c>
      <c r="T7" s="21">
        <v>75</v>
      </c>
      <c r="U7" s="21">
        <v>39</v>
      </c>
      <c r="V7" s="21">
        <v>61</v>
      </c>
      <c r="W7" s="21">
        <v>53</v>
      </c>
      <c r="X7" s="21">
        <v>47</v>
      </c>
      <c r="Y7" s="22">
        <v>99</v>
      </c>
      <c r="Z7"/>
      <c r="AA7"/>
      <c r="AB7"/>
      <c r="AC7"/>
      <c r="AD7"/>
      <c r="AE7"/>
      <c r="AF7"/>
      <c r="AG7"/>
      <c r="AH7" s="8" t="s">
        <v>114</v>
      </c>
      <c r="AI7" s="24" t="s">
        <v>127</v>
      </c>
      <c r="AJ7" s="12"/>
      <c r="AV7" s="10" t="s">
        <v>76</v>
      </c>
    </row>
    <row r="8" spans="1:48" ht="15.75" x14ac:dyDescent="0.25">
      <c r="A8" s="17" t="s">
        <v>69</v>
      </c>
      <c r="B8" s="1">
        <v>986</v>
      </c>
      <c r="C8" s="8" t="s">
        <v>29</v>
      </c>
      <c r="D8" s="8" t="s">
        <v>160</v>
      </c>
      <c r="E8" s="18" t="s">
        <v>76</v>
      </c>
      <c r="F8" s="141" t="s">
        <v>186</v>
      </c>
      <c r="G8" s="19">
        <v>71</v>
      </c>
      <c r="H8" s="19">
        <v>58</v>
      </c>
      <c r="I8" s="19">
        <v>68</v>
      </c>
      <c r="J8" s="19">
        <v>58</v>
      </c>
      <c r="K8" s="19">
        <v>71</v>
      </c>
      <c r="L8" s="19">
        <v>87</v>
      </c>
      <c r="M8" s="20">
        <v>35</v>
      </c>
      <c r="N8" s="20">
        <v>27</v>
      </c>
      <c r="O8" s="20">
        <v>12</v>
      </c>
      <c r="P8" s="20">
        <v>12</v>
      </c>
      <c r="Q8" s="20">
        <v>23</v>
      </c>
      <c r="R8" s="20">
        <v>21</v>
      </c>
      <c r="S8" s="21">
        <v>60</v>
      </c>
      <c r="T8" s="21">
        <v>82</v>
      </c>
      <c r="U8" s="21">
        <v>69</v>
      </c>
      <c r="V8" s="21">
        <v>97</v>
      </c>
      <c r="W8" s="21">
        <v>56</v>
      </c>
      <c r="X8" s="21">
        <v>44</v>
      </c>
      <c r="Y8" s="22">
        <v>71</v>
      </c>
      <c r="Z8"/>
      <c r="AA8"/>
      <c r="AB8"/>
      <c r="AC8"/>
      <c r="AD8"/>
      <c r="AE8"/>
      <c r="AF8"/>
      <c r="AG8"/>
      <c r="AH8" s="8" t="s">
        <v>115</v>
      </c>
      <c r="AI8" s="24" t="s">
        <v>128</v>
      </c>
      <c r="AJ8" s="12"/>
      <c r="AV8" s="10" t="s">
        <v>76</v>
      </c>
    </row>
    <row r="9" spans="1:48" ht="15.75" x14ac:dyDescent="0.25">
      <c r="A9" s="17" t="s">
        <v>69</v>
      </c>
      <c r="B9" s="1">
        <v>147</v>
      </c>
      <c r="C9" s="8" t="s">
        <v>28</v>
      </c>
      <c r="D9" s="8" t="s">
        <v>160</v>
      </c>
      <c r="E9" s="18" t="s">
        <v>76</v>
      </c>
      <c r="F9" s="141" t="s">
        <v>186</v>
      </c>
      <c r="G9" s="19">
        <v>64</v>
      </c>
      <c r="H9" s="19">
        <v>89</v>
      </c>
      <c r="I9" s="19">
        <v>74</v>
      </c>
      <c r="J9" s="19">
        <v>78</v>
      </c>
      <c r="K9" s="19">
        <v>71</v>
      </c>
      <c r="L9" s="19">
        <v>50</v>
      </c>
      <c r="M9" s="20">
        <v>18</v>
      </c>
      <c r="N9" s="20">
        <v>38</v>
      </c>
      <c r="O9" s="20">
        <v>28</v>
      </c>
      <c r="P9" s="20">
        <v>9</v>
      </c>
      <c r="Q9" s="20">
        <v>25</v>
      </c>
      <c r="R9" s="20">
        <v>16</v>
      </c>
      <c r="S9" s="21">
        <v>79</v>
      </c>
      <c r="T9" s="21">
        <v>43</v>
      </c>
      <c r="U9" s="21">
        <v>82</v>
      </c>
      <c r="V9" s="21">
        <v>38</v>
      </c>
      <c r="W9" s="21">
        <v>97</v>
      </c>
      <c r="X9" s="21">
        <v>95</v>
      </c>
      <c r="Y9" s="22">
        <v>112</v>
      </c>
      <c r="Z9"/>
      <c r="AA9"/>
      <c r="AB9"/>
      <c r="AC9"/>
      <c r="AD9"/>
      <c r="AE9"/>
      <c r="AF9"/>
      <c r="AG9"/>
      <c r="AH9" s="8" t="s">
        <v>116</v>
      </c>
      <c r="AI9" s="24" t="s">
        <v>129</v>
      </c>
      <c r="AJ9" s="12"/>
      <c r="AV9" s="10" t="s">
        <v>76</v>
      </c>
    </row>
    <row r="10" spans="1:48" ht="15.75" x14ac:dyDescent="0.25">
      <c r="A10" s="17" t="s">
        <v>69</v>
      </c>
      <c r="B10" s="1">
        <v>890</v>
      </c>
      <c r="C10" s="8" t="s">
        <v>27</v>
      </c>
      <c r="D10" s="8" t="s">
        <v>160</v>
      </c>
      <c r="E10" s="18" t="s">
        <v>76</v>
      </c>
      <c r="F10" s="141" t="s">
        <v>186</v>
      </c>
      <c r="G10" s="19">
        <v>61</v>
      </c>
      <c r="H10" s="19">
        <v>49</v>
      </c>
      <c r="I10" s="19">
        <v>75</v>
      </c>
      <c r="J10" s="19">
        <v>91</v>
      </c>
      <c r="K10" s="19">
        <v>72</v>
      </c>
      <c r="L10" s="19">
        <v>94</v>
      </c>
      <c r="M10" s="20">
        <v>33</v>
      </c>
      <c r="N10" s="20">
        <v>45</v>
      </c>
      <c r="O10" s="20">
        <v>34</v>
      </c>
      <c r="P10" s="20">
        <v>43</v>
      </c>
      <c r="Q10" s="20">
        <v>47</v>
      </c>
      <c r="R10" s="20">
        <v>45</v>
      </c>
      <c r="S10" s="21">
        <v>39</v>
      </c>
      <c r="T10" s="21">
        <v>82</v>
      </c>
      <c r="U10" s="21">
        <v>53</v>
      </c>
      <c r="V10" s="21">
        <v>77</v>
      </c>
      <c r="W10" s="21">
        <v>74</v>
      </c>
      <c r="X10" s="21">
        <v>60</v>
      </c>
      <c r="Y10" s="22">
        <v>134</v>
      </c>
      <c r="Z10"/>
      <c r="AA10"/>
      <c r="AB10"/>
      <c r="AC10"/>
      <c r="AD10"/>
      <c r="AE10"/>
      <c r="AF10"/>
      <c r="AG10"/>
      <c r="AH10" s="8" t="s">
        <v>117</v>
      </c>
      <c r="AI10" s="24" t="s">
        <v>130</v>
      </c>
      <c r="AJ10" s="12"/>
      <c r="AV10" s="10" t="s">
        <v>76</v>
      </c>
    </row>
    <row r="11" spans="1:48" ht="15.75" x14ac:dyDescent="0.25">
      <c r="A11" s="17" t="s">
        <v>69</v>
      </c>
      <c r="B11" s="1">
        <v>537</v>
      </c>
      <c r="C11" s="8" t="s">
        <v>26</v>
      </c>
      <c r="D11" s="8" t="s">
        <v>160</v>
      </c>
      <c r="E11" s="18" t="s">
        <v>76</v>
      </c>
      <c r="F11" s="141" t="s">
        <v>186</v>
      </c>
      <c r="G11" s="19">
        <v>60</v>
      </c>
      <c r="H11" s="19">
        <v>63</v>
      </c>
      <c r="I11" s="19">
        <v>72</v>
      </c>
      <c r="J11" s="19">
        <v>38</v>
      </c>
      <c r="K11" s="19">
        <v>57</v>
      </c>
      <c r="L11" s="19">
        <v>87</v>
      </c>
      <c r="M11" s="20">
        <v>35</v>
      </c>
      <c r="N11" s="20">
        <v>49</v>
      </c>
      <c r="O11" s="20">
        <v>49</v>
      </c>
      <c r="P11" s="20">
        <v>32</v>
      </c>
      <c r="Q11" s="20">
        <v>27</v>
      </c>
      <c r="R11" s="20">
        <v>17</v>
      </c>
      <c r="S11" s="21">
        <v>54</v>
      </c>
      <c r="T11" s="21">
        <v>94</v>
      </c>
      <c r="U11" s="21">
        <v>65</v>
      </c>
      <c r="V11" s="21">
        <v>54</v>
      </c>
      <c r="W11" s="21">
        <v>85</v>
      </c>
      <c r="X11" s="21">
        <v>63</v>
      </c>
      <c r="Y11" s="22">
        <v>121</v>
      </c>
      <c r="Z11"/>
      <c r="AA11"/>
      <c r="AB11"/>
      <c r="AC11"/>
      <c r="AD11"/>
      <c r="AE11"/>
      <c r="AF11"/>
      <c r="AG11"/>
      <c r="AH11" s="8" t="s">
        <v>118</v>
      </c>
      <c r="AI11" s="24" t="s">
        <v>131</v>
      </c>
      <c r="AJ11" s="12"/>
      <c r="AV11" s="10" t="s">
        <v>76</v>
      </c>
    </row>
    <row r="12" spans="1:48" ht="15.75" x14ac:dyDescent="0.25">
      <c r="A12" s="17" t="s">
        <v>69</v>
      </c>
      <c r="B12" s="1">
        <v>877</v>
      </c>
      <c r="C12" s="8" t="s">
        <v>15</v>
      </c>
      <c r="D12" s="8" t="s">
        <v>160</v>
      </c>
      <c r="E12" s="18" t="s">
        <v>76</v>
      </c>
      <c r="F12" s="141" t="s">
        <v>186</v>
      </c>
      <c r="G12" s="19">
        <v>47</v>
      </c>
      <c r="H12" s="19">
        <v>60</v>
      </c>
      <c r="I12" s="19">
        <v>82</v>
      </c>
      <c r="J12" s="19">
        <v>75</v>
      </c>
      <c r="K12" s="19">
        <v>49</v>
      </c>
      <c r="L12" s="19">
        <v>96</v>
      </c>
      <c r="M12" s="20">
        <v>50</v>
      </c>
      <c r="N12" s="20">
        <v>40</v>
      </c>
      <c r="O12" s="20">
        <v>41</v>
      </c>
      <c r="P12" s="20">
        <v>37</v>
      </c>
      <c r="Q12" s="20">
        <v>42</v>
      </c>
      <c r="R12" s="20">
        <v>22</v>
      </c>
      <c r="S12" s="21">
        <v>68</v>
      </c>
      <c r="T12" s="21">
        <v>87</v>
      </c>
      <c r="U12" s="21">
        <v>83</v>
      </c>
      <c r="V12" s="21">
        <v>85</v>
      </c>
      <c r="W12" s="21">
        <v>48</v>
      </c>
      <c r="X12" s="21">
        <v>91</v>
      </c>
      <c r="Y12" s="22">
        <v>154</v>
      </c>
      <c r="Z12"/>
      <c r="AA12"/>
      <c r="AB12"/>
      <c r="AC12"/>
      <c r="AD12"/>
      <c r="AE12"/>
      <c r="AF12"/>
      <c r="AG12"/>
      <c r="AH12" s="8" t="s">
        <v>119</v>
      </c>
      <c r="AI12" s="24" t="s">
        <v>132</v>
      </c>
      <c r="AJ12" s="12"/>
      <c r="AV12" s="10" t="s">
        <v>76</v>
      </c>
    </row>
    <row r="13" spans="1:48" ht="15.75" x14ac:dyDescent="0.25">
      <c r="A13" s="17" t="s">
        <v>69</v>
      </c>
      <c r="B13" s="1">
        <v>643</v>
      </c>
      <c r="C13" s="8" t="s">
        <v>25</v>
      </c>
      <c r="D13" s="8" t="s">
        <v>160</v>
      </c>
      <c r="E13" s="18" t="s">
        <v>76</v>
      </c>
      <c r="F13" s="141" t="s">
        <v>186</v>
      </c>
      <c r="G13" s="19">
        <v>37</v>
      </c>
      <c r="H13" s="19">
        <v>78</v>
      </c>
      <c r="I13" s="19">
        <v>80</v>
      </c>
      <c r="J13" s="19">
        <v>67</v>
      </c>
      <c r="K13" s="19">
        <v>84</v>
      </c>
      <c r="L13" s="19">
        <v>65</v>
      </c>
      <c r="M13" s="20">
        <v>47</v>
      </c>
      <c r="N13" s="20">
        <v>14</v>
      </c>
      <c r="O13" s="20">
        <v>21</v>
      </c>
      <c r="P13" s="20">
        <v>17</v>
      </c>
      <c r="Q13" s="20">
        <v>50</v>
      </c>
      <c r="R13" s="20">
        <v>40</v>
      </c>
      <c r="S13" s="21">
        <v>61</v>
      </c>
      <c r="T13" s="21">
        <v>52</v>
      </c>
      <c r="U13" s="21">
        <v>54</v>
      </c>
      <c r="V13" s="21">
        <v>80</v>
      </c>
      <c r="W13" s="21">
        <v>96</v>
      </c>
      <c r="X13" s="21">
        <v>76</v>
      </c>
      <c r="Y13" s="22">
        <v>161</v>
      </c>
      <c r="Z13"/>
      <c r="AA13"/>
      <c r="AB13"/>
      <c r="AC13"/>
      <c r="AD13"/>
      <c r="AE13"/>
      <c r="AF13"/>
      <c r="AG13"/>
      <c r="AH13" s="8" t="s">
        <v>120</v>
      </c>
      <c r="AI13" s="24" t="s">
        <v>133</v>
      </c>
      <c r="AJ13" s="12"/>
      <c r="AV13" s="10" t="s">
        <v>76</v>
      </c>
    </row>
    <row r="14" spans="1:48" ht="15.75" x14ac:dyDescent="0.25">
      <c r="A14" s="17" t="s">
        <v>69</v>
      </c>
      <c r="B14" s="1">
        <v>111</v>
      </c>
      <c r="C14" s="8" t="s">
        <v>24</v>
      </c>
      <c r="D14" s="8" t="s">
        <v>160</v>
      </c>
      <c r="E14" s="18" t="s">
        <v>76</v>
      </c>
      <c r="F14" s="141" t="s">
        <v>186</v>
      </c>
      <c r="G14" s="19">
        <v>89</v>
      </c>
      <c r="H14" s="19">
        <v>66</v>
      </c>
      <c r="I14" s="19">
        <v>64</v>
      </c>
      <c r="J14" s="19">
        <v>44</v>
      </c>
      <c r="K14" s="19">
        <v>90</v>
      </c>
      <c r="L14" s="19">
        <v>66</v>
      </c>
      <c r="M14" s="20">
        <v>32</v>
      </c>
      <c r="N14" s="20">
        <v>28</v>
      </c>
      <c r="O14" s="20">
        <v>13</v>
      </c>
      <c r="P14" s="20">
        <v>47</v>
      </c>
      <c r="Q14" s="20">
        <v>43</v>
      </c>
      <c r="R14" s="20">
        <v>17</v>
      </c>
      <c r="S14" s="21">
        <v>87</v>
      </c>
      <c r="T14" s="21">
        <v>89</v>
      </c>
      <c r="U14" s="21">
        <v>69</v>
      </c>
      <c r="V14" s="21">
        <v>80</v>
      </c>
      <c r="W14" s="21">
        <v>66</v>
      </c>
      <c r="X14" s="21">
        <v>81</v>
      </c>
      <c r="Y14" s="22">
        <v>123</v>
      </c>
      <c r="Z14"/>
      <c r="AA14"/>
      <c r="AB14"/>
      <c r="AC14"/>
      <c r="AD14"/>
      <c r="AE14"/>
      <c r="AF14"/>
      <c r="AG14"/>
      <c r="AH14" s="8" t="s">
        <v>121</v>
      </c>
      <c r="AI14" s="24" t="s">
        <v>134</v>
      </c>
      <c r="AJ14" s="12"/>
      <c r="AV14" s="10" t="s">
        <v>76</v>
      </c>
    </row>
    <row r="15" spans="1:48" ht="15.75" x14ac:dyDescent="0.25">
      <c r="A15" s="17" t="s">
        <v>69</v>
      </c>
      <c r="B15" s="1">
        <v>236</v>
      </c>
      <c r="C15" s="8" t="s">
        <v>23</v>
      </c>
      <c r="D15" s="8" t="s">
        <v>160</v>
      </c>
      <c r="E15" s="18" t="s">
        <v>79</v>
      </c>
      <c r="F15" s="141" t="s">
        <v>186</v>
      </c>
      <c r="G15" s="19">
        <v>39</v>
      </c>
      <c r="H15" s="19">
        <v>63</v>
      </c>
      <c r="I15" s="19">
        <v>36</v>
      </c>
      <c r="J15" s="19">
        <v>39</v>
      </c>
      <c r="K15" s="19">
        <v>96</v>
      </c>
      <c r="L15" s="19">
        <v>86</v>
      </c>
      <c r="M15" s="20">
        <v>40</v>
      </c>
      <c r="N15" s="20">
        <v>48</v>
      </c>
      <c r="O15" s="20">
        <v>42</v>
      </c>
      <c r="P15" s="20">
        <v>48</v>
      </c>
      <c r="Q15" s="20">
        <v>38</v>
      </c>
      <c r="R15" s="20">
        <v>45</v>
      </c>
      <c r="S15" s="21">
        <v>82</v>
      </c>
      <c r="T15" s="21">
        <v>42</v>
      </c>
      <c r="U15" s="21">
        <v>36</v>
      </c>
      <c r="V15" s="21">
        <v>93</v>
      </c>
      <c r="W15" s="21">
        <v>43</v>
      </c>
      <c r="X15" s="21">
        <v>38</v>
      </c>
      <c r="Y15" s="22">
        <v>134</v>
      </c>
      <c r="Z15"/>
      <c r="AA15"/>
      <c r="AB15"/>
      <c r="AC15"/>
      <c r="AD15"/>
      <c r="AE15"/>
      <c r="AF15"/>
      <c r="AG15"/>
      <c r="AH15" s="8" t="s">
        <v>136</v>
      </c>
      <c r="AI15" s="24" t="s">
        <v>148</v>
      </c>
      <c r="AJ15" s="12"/>
      <c r="AV15" s="10" t="s">
        <v>76</v>
      </c>
    </row>
    <row r="16" spans="1:48" ht="15.75" x14ac:dyDescent="0.25">
      <c r="A16" s="17" t="s">
        <v>69</v>
      </c>
      <c r="B16" s="1">
        <v>779</v>
      </c>
      <c r="C16" s="8" t="s">
        <v>22</v>
      </c>
      <c r="D16" s="8" t="s">
        <v>160</v>
      </c>
      <c r="E16" s="18" t="s">
        <v>79</v>
      </c>
      <c r="F16" s="141" t="s">
        <v>186</v>
      </c>
      <c r="G16" s="19">
        <v>96</v>
      </c>
      <c r="H16" s="19">
        <v>46</v>
      </c>
      <c r="I16" s="19">
        <v>51</v>
      </c>
      <c r="J16" s="19">
        <v>50</v>
      </c>
      <c r="K16" s="19">
        <v>91</v>
      </c>
      <c r="L16" s="19">
        <v>85</v>
      </c>
      <c r="M16" s="20">
        <v>12</v>
      </c>
      <c r="N16" s="20">
        <v>16</v>
      </c>
      <c r="O16" s="20">
        <v>29</v>
      </c>
      <c r="P16" s="20">
        <v>47</v>
      </c>
      <c r="Q16" s="20">
        <v>18</v>
      </c>
      <c r="R16" s="20">
        <v>50</v>
      </c>
      <c r="S16" s="21">
        <v>88</v>
      </c>
      <c r="T16" s="21">
        <v>66</v>
      </c>
      <c r="U16" s="21">
        <v>38</v>
      </c>
      <c r="V16" s="21">
        <v>46</v>
      </c>
      <c r="W16" s="21">
        <v>80</v>
      </c>
      <c r="X16" s="21">
        <v>77</v>
      </c>
      <c r="Y16" s="22">
        <v>153</v>
      </c>
      <c r="Z16"/>
      <c r="AA16"/>
      <c r="AB16"/>
      <c r="AC16"/>
      <c r="AD16"/>
      <c r="AE16"/>
      <c r="AF16"/>
      <c r="AG16"/>
      <c r="AH16" s="8" t="s">
        <v>137</v>
      </c>
      <c r="AI16" s="24" t="s">
        <v>149</v>
      </c>
      <c r="AJ16" s="12"/>
      <c r="AV16" s="10" t="s">
        <v>76</v>
      </c>
    </row>
    <row r="17" spans="1:48" ht="15.75" x14ac:dyDescent="0.25">
      <c r="A17" s="17" t="s">
        <v>69</v>
      </c>
      <c r="B17" s="1">
        <v>31</v>
      </c>
      <c r="C17" s="8" t="s">
        <v>21</v>
      </c>
      <c r="D17" s="8" t="s">
        <v>160</v>
      </c>
      <c r="E17" s="18" t="s">
        <v>79</v>
      </c>
      <c r="F17" s="141" t="s">
        <v>186</v>
      </c>
      <c r="G17" s="19">
        <v>69</v>
      </c>
      <c r="H17" s="19">
        <v>79</v>
      </c>
      <c r="I17" s="19">
        <v>43</v>
      </c>
      <c r="J17" s="19">
        <v>50</v>
      </c>
      <c r="K17" s="19">
        <v>94</v>
      </c>
      <c r="L17" s="19">
        <v>45</v>
      </c>
      <c r="M17" s="20">
        <v>25</v>
      </c>
      <c r="N17" s="20">
        <v>49</v>
      </c>
      <c r="O17" s="20">
        <v>17</v>
      </c>
      <c r="P17" s="20">
        <v>34</v>
      </c>
      <c r="Q17" s="20">
        <v>36</v>
      </c>
      <c r="R17" s="20">
        <v>25</v>
      </c>
      <c r="S17" s="21">
        <v>63</v>
      </c>
      <c r="T17" s="21">
        <v>47</v>
      </c>
      <c r="U17" s="21">
        <v>78</v>
      </c>
      <c r="V17" s="21">
        <v>79</v>
      </c>
      <c r="W17" s="21">
        <v>49</v>
      </c>
      <c r="X17" s="21">
        <v>38</v>
      </c>
      <c r="Y17" s="22">
        <v>45</v>
      </c>
      <c r="Z17"/>
      <c r="AA17"/>
      <c r="AB17"/>
      <c r="AC17"/>
      <c r="AD17"/>
      <c r="AE17"/>
      <c r="AF17"/>
      <c r="AG17"/>
      <c r="AH17" s="8" t="s">
        <v>138</v>
      </c>
      <c r="AI17" s="24" t="s">
        <v>150</v>
      </c>
      <c r="AJ17" s="12"/>
      <c r="AV17" s="10" t="s">
        <v>76</v>
      </c>
    </row>
    <row r="18" spans="1:48" ht="15.75" x14ac:dyDescent="0.25">
      <c r="A18" s="17" t="s">
        <v>69</v>
      </c>
      <c r="B18" s="1">
        <v>65</v>
      </c>
      <c r="C18" s="8" t="s">
        <v>20</v>
      </c>
      <c r="D18" s="8" t="s">
        <v>160</v>
      </c>
      <c r="E18" s="18" t="s">
        <v>79</v>
      </c>
      <c r="F18" s="141" t="s">
        <v>186</v>
      </c>
      <c r="G18" s="19">
        <v>90</v>
      </c>
      <c r="H18" s="19">
        <v>58</v>
      </c>
      <c r="I18" s="19">
        <v>54</v>
      </c>
      <c r="J18" s="19">
        <v>52</v>
      </c>
      <c r="K18" s="19">
        <v>44</v>
      </c>
      <c r="L18" s="19">
        <v>44</v>
      </c>
      <c r="M18" s="20">
        <v>16</v>
      </c>
      <c r="N18" s="20">
        <v>37</v>
      </c>
      <c r="O18" s="20">
        <v>42</v>
      </c>
      <c r="P18" s="20">
        <v>26</v>
      </c>
      <c r="Q18" s="20">
        <v>21</v>
      </c>
      <c r="R18" s="20">
        <v>46</v>
      </c>
      <c r="S18" s="21">
        <v>95</v>
      </c>
      <c r="T18" s="21">
        <v>43</v>
      </c>
      <c r="U18" s="21">
        <v>97</v>
      </c>
      <c r="V18" s="21">
        <v>56</v>
      </c>
      <c r="W18" s="21">
        <v>68</v>
      </c>
      <c r="X18" s="21">
        <v>50</v>
      </c>
      <c r="Y18" s="22">
        <v>132</v>
      </c>
      <c r="Z18"/>
      <c r="AA18"/>
      <c r="AB18"/>
      <c r="AC18"/>
      <c r="AD18"/>
      <c r="AE18"/>
      <c r="AF18"/>
      <c r="AG18"/>
      <c r="AH18" s="8" t="s">
        <v>139</v>
      </c>
      <c r="AI18" s="24" t="s">
        <v>151</v>
      </c>
      <c r="AJ18" s="12"/>
      <c r="AV18" s="10" t="s">
        <v>76</v>
      </c>
    </row>
    <row r="19" spans="1:48" ht="15.75" x14ac:dyDescent="0.25">
      <c r="A19" s="17" t="s">
        <v>69</v>
      </c>
      <c r="B19" s="1">
        <v>32</v>
      </c>
      <c r="C19" s="8" t="s">
        <v>19</v>
      </c>
      <c r="D19" s="8" t="s">
        <v>160</v>
      </c>
      <c r="E19" s="18" t="s">
        <v>79</v>
      </c>
      <c r="F19" s="141" t="s">
        <v>186</v>
      </c>
      <c r="G19" s="19">
        <v>67</v>
      </c>
      <c r="H19" s="19">
        <v>86</v>
      </c>
      <c r="I19" s="19">
        <v>97</v>
      </c>
      <c r="J19" s="19">
        <v>95</v>
      </c>
      <c r="K19" s="19">
        <v>69</v>
      </c>
      <c r="L19" s="19">
        <v>76</v>
      </c>
      <c r="M19" s="20">
        <v>21</v>
      </c>
      <c r="N19" s="20">
        <v>35</v>
      </c>
      <c r="O19" s="20">
        <v>24</v>
      </c>
      <c r="P19" s="20">
        <v>28</v>
      </c>
      <c r="Q19" s="20">
        <v>10</v>
      </c>
      <c r="R19" s="20">
        <v>42</v>
      </c>
      <c r="S19" s="21">
        <v>60</v>
      </c>
      <c r="T19" s="21">
        <v>44</v>
      </c>
      <c r="U19" s="21">
        <v>53</v>
      </c>
      <c r="V19" s="21">
        <v>51</v>
      </c>
      <c r="W19" s="21">
        <v>64</v>
      </c>
      <c r="X19" s="21">
        <v>93</v>
      </c>
      <c r="Y19" s="22">
        <v>143</v>
      </c>
      <c r="Z19"/>
      <c r="AA19"/>
      <c r="AB19"/>
      <c r="AC19"/>
      <c r="AD19"/>
      <c r="AE19"/>
      <c r="AF19"/>
      <c r="AG19"/>
      <c r="AH19" s="8" t="s">
        <v>140</v>
      </c>
      <c r="AI19" s="24" t="s">
        <v>152</v>
      </c>
      <c r="AJ19" s="12"/>
      <c r="AV19" s="10" t="s">
        <v>76</v>
      </c>
    </row>
    <row r="20" spans="1:48" ht="15.75" x14ac:dyDescent="0.25">
      <c r="A20" s="17" t="s">
        <v>69</v>
      </c>
      <c r="B20" s="1">
        <v>45</v>
      </c>
      <c r="C20" s="8" t="s">
        <v>18</v>
      </c>
      <c r="D20" s="8" t="s">
        <v>161</v>
      </c>
      <c r="E20" s="18" t="s">
        <v>79</v>
      </c>
      <c r="F20" s="141" t="s">
        <v>186</v>
      </c>
      <c r="G20" s="19">
        <v>84</v>
      </c>
      <c r="H20" s="19">
        <v>80</v>
      </c>
      <c r="I20" s="19">
        <v>48</v>
      </c>
      <c r="J20" s="19">
        <v>87</v>
      </c>
      <c r="K20" s="19">
        <v>43</v>
      </c>
      <c r="L20" s="19">
        <v>52</v>
      </c>
      <c r="M20" s="20">
        <v>18</v>
      </c>
      <c r="N20" s="20">
        <v>12</v>
      </c>
      <c r="O20" s="20">
        <v>23</v>
      </c>
      <c r="P20" s="20">
        <v>42</v>
      </c>
      <c r="Q20" s="20">
        <v>29</v>
      </c>
      <c r="R20" s="20">
        <v>44</v>
      </c>
      <c r="S20" s="21">
        <v>64</v>
      </c>
      <c r="T20" s="21">
        <v>46</v>
      </c>
      <c r="U20" s="21">
        <v>42</v>
      </c>
      <c r="V20" s="21">
        <v>73</v>
      </c>
      <c r="W20" s="21">
        <v>70</v>
      </c>
      <c r="X20" s="21">
        <v>92</v>
      </c>
      <c r="Y20" s="22">
        <v>123</v>
      </c>
      <c r="Z20"/>
      <c r="AA20"/>
      <c r="AB20"/>
      <c r="AC20"/>
      <c r="AD20"/>
      <c r="AE20"/>
      <c r="AF20"/>
      <c r="AG20"/>
      <c r="AH20" s="8" t="s">
        <v>141</v>
      </c>
      <c r="AI20" s="24" t="s">
        <v>153</v>
      </c>
      <c r="AJ20" s="12"/>
      <c r="AV20" s="10" t="s">
        <v>77</v>
      </c>
    </row>
    <row r="21" spans="1:48" ht="15.75" x14ac:dyDescent="0.25">
      <c r="A21" s="17" t="s">
        <v>69</v>
      </c>
      <c r="B21" s="1">
        <v>677</v>
      </c>
      <c r="C21" s="8" t="s">
        <v>17</v>
      </c>
      <c r="D21" s="8" t="s">
        <v>161</v>
      </c>
      <c r="E21" s="18" t="s">
        <v>79</v>
      </c>
      <c r="F21" s="141" t="s">
        <v>186</v>
      </c>
      <c r="G21" s="19">
        <v>81</v>
      </c>
      <c r="H21" s="19">
        <v>75</v>
      </c>
      <c r="I21" s="19">
        <v>82</v>
      </c>
      <c r="J21" s="19">
        <v>69</v>
      </c>
      <c r="K21" s="19">
        <v>81</v>
      </c>
      <c r="L21" s="19">
        <v>64</v>
      </c>
      <c r="M21" s="20">
        <v>29</v>
      </c>
      <c r="N21" s="20">
        <v>16</v>
      </c>
      <c r="O21" s="20">
        <v>20</v>
      </c>
      <c r="P21" s="20">
        <v>19</v>
      </c>
      <c r="Q21" s="20">
        <v>22</v>
      </c>
      <c r="R21" s="20">
        <v>34</v>
      </c>
      <c r="S21" s="21">
        <v>60</v>
      </c>
      <c r="T21" s="21">
        <v>54</v>
      </c>
      <c r="U21" s="21">
        <v>89</v>
      </c>
      <c r="V21" s="21">
        <v>85</v>
      </c>
      <c r="W21" s="21">
        <v>72</v>
      </c>
      <c r="X21" s="21">
        <v>44</v>
      </c>
      <c r="Y21" s="22">
        <v>171</v>
      </c>
      <c r="Z21"/>
      <c r="AA21"/>
      <c r="AB21"/>
      <c r="AC21"/>
      <c r="AD21"/>
      <c r="AE21"/>
      <c r="AF21"/>
      <c r="AG21"/>
      <c r="AH21" s="8" t="s">
        <v>142</v>
      </c>
      <c r="AI21" s="24" t="s">
        <v>154</v>
      </c>
      <c r="AJ21" s="12"/>
      <c r="AK21" s="1">
        <f>MAX(AB21:AB29)</f>
        <v>0</v>
      </c>
      <c r="AL21" s="1">
        <f>MAX(AC21:AC29)</f>
        <v>0</v>
      </c>
      <c r="AM21" s="1">
        <f>MAX(AE21:AE29)</f>
        <v>0</v>
      </c>
      <c r="AN21" s="1">
        <f>MAX(AD21:AD29)</f>
        <v>0</v>
      </c>
      <c r="AV21" s="10" t="s">
        <v>77</v>
      </c>
    </row>
    <row r="22" spans="1:48" ht="15.75" x14ac:dyDescent="0.25">
      <c r="A22" s="17" t="s">
        <v>70</v>
      </c>
      <c r="B22" s="1">
        <v>113</v>
      </c>
      <c r="C22" s="8" t="s">
        <v>16</v>
      </c>
      <c r="D22" s="8" t="s">
        <v>161</v>
      </c>
      <c r="E22" s="18" t="s">
        <v>79</v>
      </c>
      <c r="F22" s="141" t="s">
        <v>186</v>
      </c>
      <c r="G22" s="19">
        <v>38</v>
      </c>
      <c r="H22" s="19">
        <v>37</v>
      </c>
      <c r="I22" s="19">
        <v>51</v>
      </c>
      <c r="J22" s="19">
        <v>89</v>
      </c>
      <c r="K22" s="19">
        <v>40</v>
      </c>
      <c r="L22" s="19">
        <v>36</v>
      </c>
      <c r="M22" s="20">
        <v>47</v>
      </c>
      <c r="N22" s="20">
        <v>39</v>
      </c>
      <c r="O22" s="20">
        <v>42</v>
      </c>
      <c r="P22" s="20">
        <v>38</v>
      </c>
      <c r="Q22" s="20">
        <v>26</v>
      </c>
      <c r="R22" s="20">
        <v>28</v>
      </c>
      <c r="S22" s="21">
        <v>54</v>
      </c>
      <c r="T22" s="21">
        <v>39</v>
      </c>
      <c r="U22" s="21">
        <v>41</v>
      </c>
      <c r="V22" s="21">
        <v>86</v>
      </c>
      <c r="W22" s="21">
        <v>38</v>
      </c>
      <c r="X22" s="21">
        <v>44</v>
      </c>
      <c r="Y22" s="22">
        <v>117</v>
      </c>
      <c r="Z22"/>
      <c r="AA22"/>
      <c r="AB22"/>
      <c r="AC22"/>
      <c r="AD22"/>
      <c r="AE22"/>
      <c r="AF22"/>
      <c r="AG22"/>
      <c r="AH22" s="8" t="s">
        <v>143</v>
      </c>
      <c r="AI22" s="24" t="s">
        <v>155</v>
      </c>
      <c r="AJ22" s="12"/>
      <c r="AV22" s="10" t="s">
        <v>77</v>
      </c>
    </row>
    <row r="23" spans="1:48" ht="16.5" thickBot="1" x14ac:dyDescent="0.3">
      <c r="A23" s="17" t="s">
        <v>70</v>
      </c>
      <c r="B23" s="1">
        <v>900</v>
      </c>
      <c r="C23" s="8" t="s">
        <v>14</v>
      </c>
      <c r="D23" s="8" t="s">
        <v>161</v>
      </c>
      <c r="E23" s="18" t="s">
        <v>79</v>
      </c>
      <c r="F23" s="141" t="s">
        <v>186</v>
      </c>
      <c r="G23" s="19">
        <v>54</v>
      </c>
      <c r="H23" s="19">
        <v>52</v>
      </c>
      <c r="I23" s="19">
        <v>87</v>
      </c>
      <c r="J23" s="19">
        <v>65</v>
      </c>
      <c r="K23" s="19">
        <v>70</v>
      </c>
      <c r="L23" s="19">
        <v>42</v>
      </c>
      <c r="M23" s="20">
        <v>19</v>
      </c>
      <c r="N23" s="20">
        <v>28</v>
      </c>
      <c r="O23" s="20">
        <v>12</v>
      </c>
      <c r="P23" s="20">
        <v>18</v>
      </c>
      <c r="Q23" s="20">
        <v>15</v>
      </c>
      <c r="R23" s="20">
        <v>45</v>
      </c>
      <c r="S23" s="21">
        <v>41</v>
      </c>
      <c r="T23" s="21">
        <v>84</v>
      </c>
      <c r="U23" s="21">
        <v>44</v>
      </c>
      <c r="V23" s="21">
        <v>76</v>
      </c>
      <c r="W23" s="21">
        <v>87</v>
      </c>
      <c r="X23" s="21">
        <v>60</v>
      </c>
      <c r="Y23" s="22">
        <v>109</v>
      </c>
      <c r="Z23"/>
      <c r="AA23"/>
      <c r="AB23"/>
      <c r="AC23"/>
      <c r="AD23"/>
      <c r="AE23"/>
      <c r="AF23"/>
      <c r="AG23"/>
      <c r="AH23" s="8" t="s">
        <v>144</v>
      </c>
      <c r="AI23" s="24" t="s">
        <v>156</v>
      </c>
      <c r="AJ23" s="12"/>
      <c r="AV23" s="10" t="s">
        <v>77</v>
      </c>
    </row>
    <row r="24" spans="1:48" s="166" customFormat="1" ht="16.5" thickTop="1" thickBot="1" x14ac:dyDescent="0.3">
      <c r="A24" s="165" t="s">
        <v>70</v>
      </c>
      <c r="B24" s="166">
        <v>471214</v>
      </c>
      <c r="C24" s="166" t="s">
        <v>187</v>
      </c>
      <c r="D24" s="166" t="s">
        <v>188</v>
      </c>
      <c r="E24" s="167" t="s">
        <v>79</v>
      </c>
      <c r="F24" s="166" t="s">
        <v>186</v>
      </c>
      <c r="G24" s="168">
        <v>40</v>
      </c>
      <c r="H24" s="168">
        <v>38</v>
      </c>
      <c r="I24" s="168">
        <v>48</v>
      </c>
      <c r="J24" s="168">
        <v>53</v>
      </c>
      <c r="K24" s="168">
        <v>49</v>
      </c>
      <c r="L24" s="168">
        <v>36</v>
      </c>
      <c r="M24" s="169">
        <v>16</v>
      </c>
      <c r="N24" s="169">
        <v>18</v>
      </c>
      <c r="O24" s="169">
        <v>20</v>
      </c>
      <c r="P24" s="169">
        <v>25</v>
      </c>
      <c r="Q24" s="169">
        <v>30</v>
      </c>
      <c r="R24" s="169">
        <v>32</v>
      </c>
      <c r="S24" s="168">
        <v>24</v>
      </c>
      <c r="T24" s="168">
        <v>97</v>
      </c>
      <c r="U24" s="168">
        <v>62</v>
      </c>
      <c r="V24" s="168">
        <v>88</v>
      </c>
      <c r="W24" s="168">
        <v>81</v>
      </c>
      <c r="X24" s="168">
        <v>44</v>
      </c>
      <c r="Y24" s="170">
        <v>121</v>
      </c>
      <c r="Z24"/>
      <c r="AA24"/>
      <c r="AB24"/>
      <c r="AC24"/>
      <c r="AD24"/>
      <c r="AE24"/>
      <c r="AF24"/>
      <c r="AG24"/>
      <c r="AH24" s="166" t="s">
        <v>145</v>
      </c>
      <c r="AI24" s="166" t="s">
        <v>157</v>
      </c>
      <c r="AJ24" s="171"/>
      <c r="AV24" s="165" t="s">
        <v>77</v>
      </c>
    </row>
    <row r="25" spans="1:48" ht="16.5" thickTop="1" x14ac:dyDescent="0.25">
      <c r="A25" s="17" t="s">
        <v>70</v>
      </c>
      <c r="B25" s="1">
        <v>666</v>
      </c>
      <c r="C25" s="8" t="s">
        <v>40</v>
      </c>
      <c r="D25" s="8" t="s">
        <v>104</v>
      </c>
      <c r="E25" s="18" t="s">
        <v>79</v>
      </c>
      <c r="F25" s="141" t="s">
        <v>186</v>
      </c>
      <c r="G25" s="19" t="s">
        <v>190</v>
      </c>
      <c r="H25" s="19">
        <v>87</v>
      </c>
      <c r="I25" s="19">
        <v>97</v>
      </c>
      <c r="J25" s="19">
        <v>74</v>
      </c>
      <c r="K25" s="19">
        <v>93</v>
      </c>
      <c r="L25" s="19">
        <v>64</v>
      </c>
      <c r="M25" s="20">
        <v>23</v>
      </c>
      <c r="N25" s="20">
        <v>28</v>
      </c>
      <c r="O25" s="20">
        <v>20</v>
      </c>
      <c r="P25" s="20">
        <v>40</v>
      </c>
      <c r="Q25" s="20">
        <v>41</v>
      </c>
      <c r="R25" s="20">
        <v>24</v>
      </c>
      <c r="S25" s="21">
        <v>87</v>
      </c>
      <c r="T25" s="21">
        <v>54</v>
      </c>
      <c r="U25" s="21">
        <v>78</v>
      </c>
      <c r="V25" s="21">
        <v>78</v>
      </c>
      <c r="W25" s="21">
        <v>37</v>
      </c>
      <c r="X25" s="21">
        <v>72</v>
      </c>
      <c r="Y25" s="22">
        <v>135</v>
      </c>
      <c r="Z25"/>
      <c r="AA25"/>
      <c r="AB25"/>
      <c r="AC25"/>
      <c r="AD25"/>
      <c r="AE25"/>
      <c r="AF25"/>
      <c r="AG25"/>
      <c r="AH25" s="8" t="s">
        <v>146</v>
      </c>
      <c r="AI25" s="24" t="s">
        <v>158</v>
      </c>
      <c r="AJ25" s="12"/>
      <c r="AV25" s="10" t="s">
        <v>77</v>
      </c>
    </row>
    <row r="26" spans="1:48" ht="15.75" x14ac:dyDescent="0.25">
      <c r="A26" s="17" t="s">
        <v>70</v>
      </c>
      <c r="B26" s="1">
        <v>781</v>
      </c>
      <c r="C26" s="8" t="s">
        <v>41</v>
      </c>
      <c r="D26" s="8" t="s">
        <v>104</v>
      </c>
      <c r="E26" s="18" t="s">
        <v>79</v>
      </c>
      <c r="F26" s="141" t="s">
        <v>186</v>
      </c>
      <c r="G26" s="19">
        <v>91</v>
      </c>
      <c r="H26" s="19">
        <v>97</v>
      </c>
      <c r="I26" s="19">
        <v>62</v>
      </c>
      <c r="J26" s="19">
        <v>92</v>
      </c>
      <c r="K26" s="19">
        <v>71</v>
      </c>
      <c r="L26" s="19">
        <v>81</v>
      </c>
      <c r="M26" s="20">
        <v>50</v>
      </c>
      <c r="N26" s="20">
        <v>25</v>
      </c>
      <c r="O26" s="20">
        <v>19</v>
      </c>
      <c r="P26" s="20">
        <v>18</v>
      </c>
      <c r="Q26" s="20">
        <v>34</v>
      </c>
      <c r="R26" s="20">
        <v>43</v>
      </c>
      <c r="S26" s="21">
        <v>86</v>
      </c>
      <c r="T26" s="21">
        <v>72</v>
      </c>
      <c r="U26" s="21">
        <v>38</v>
      </c>
      <c r="V26" s="21">
        <v>95</v>
      </c>
      <c r="W26" s="21">
        <v>35</v>
      </c>
      <c r="X26" s="21">
        <v>38</v>
      </c>
      <c r="Y26" s="22">
        <v>165</v>
      </c>
      <c r="Z26"/>
      <c r="AA26"/>
      <c r="AB26"/>
      <c r="AC26"/>
      <c r="AD26"/>
      <c r="AE26"/>
      <c r="AF26"/>
      <c r="AG26"/>
      <c r="AH26" s="8" t="s">
        <v>147</v>
      </c>
      <c r="AI26" s="24" t="s">
        <v>159</v>
      </c>
      <c r="AJ26" s="12"/>
      <c r="AV26" s="10" t="s">
        <v>77</v>
      </c>
    </row>
    <row r="27" spans="1:48" ht="15.75" x14ac:dyDescent="0.25">
      <c r="A27" s="17" t="s">
        <v>70</v>
      </c>
      <c r="B27" s="1">
        <v>119</v>
      </c>
      <c r="C27" s="8" t="s">
        <v>42</v>
      </c>
      <c r="D27" s="8" t="s">
        <v>104</v>
      </c>
      <c r="E27" s="18" t="s">
        <v>79</v>
      </c>
      <c r="F27" s="141" t="s">
        <v>186</v>
      </c>
      <c r="G27" s="19">
        <v>66</v>
      </c>
      <c r="H27" s="19">
        <v>58</v>
      </c>
      <c r="I27" s="19">
        <v>57</v>
      </c>
      <c r="J27" s="19">
        <v>90</v>
      </c>
      <c r="K27" s="19">
        <v>53</v>
      </c>
      <c r="L27" s="19">
        <v>91</v>
      </c>
      <c r="M27" s="20">
        <v>20</v>
      </c>
      <c r="N27" s="20">
        <v>27</v>
      </c>
      <c r="O27" s="20">
        <v>36</v>
      </c>
      <c r="P27" s="20">
        <v>26</v>
      </c>
      <c r="Q27" s="20">
        <v>22</v>
      </c>
      <c r="R27" s="20">
        <v>37</v>
      </c>
      <c r="S27" s="21">
        <v>42</v>
      </c>
      <c r="T27" s="21">
        <v>79</v>
      </c>
      <c r="U27" s="21">
        <v>37</v>
      </c>
      <c r="V27" s="21">
        <v>35</v>
      </c>
      <c r="W27" s="21">
        <v>67</v>
      </c>
      <c r="X27" s="21">
        <v>91</v>
      </c>
      <c r="Y27" s="22">
        <v>124</v>
      </c>
      <c r="Z27"/>
      <c r="AA27"/>
      <c r="AB27"/>
      <c r="AC27"/>
      <c r="AD27"/>
      <c r="AE27"/>
      <c r="AF27"/>
      <c r="AG27"/>
      <c r="AI27" s="24" t="s">
        <v>135</v>
      </c>
      <c r="AJ27" s="12"/>
      <c r="AV27" s="10" t="s">
        <v>77</v>
      </c>
    </row>
    <row r="28" spans="1:48" ht="15.75" x14ac:dyDescent="0.25">
      <c r="A28" s="17" t="s">
        <v>70</v>
      </c>
      <c r="B28" s="1">
        <v>220</v>
      </c>
      <c r="C28" s="8" t="s">
        <v>43</v>
      </c>
      <c r="D28" s="8" t="s">
        <v>104</v>
      </c>
      <c r="E28" s="18" t="s">
        <v>79</v>
      </c>
      <c r="F28" s="141" t="s">
        <v>186</v>
      </c>
      <c r="G28" s="19">
        <v>59</v>
      </c>
      <c r="H28" s="19">
        <v>80</v>
      </c>
      <c r="I28" s="19">
        <v>93</v>
      </c>
      <c r="J28" s="19">
        <v>87</v>
      </c>
      <c r="K28" s="19">
        <v>39</v>
      </c>
      <c r="L28" s="19">
        <v>60</v>
      </c>
      <c r="M28" s="20">
        <v>35</v>
      </c>
      <c r="N28" s="20">
        <v>43</v>
      </c>
      <c r="O28" s="20">
        <v>40</v>
      </c>
      <c r="P28" s="20">
        <v>19</v>
      </c>
      <c r="Q28" s="20">
        <v>25</v>
      </c>
      <c r="R28" s="20">
        <v>14</v>
      </c>
      <c r="S28" s="21">
        <v>68</v>
      </c>
      <c r="T28" s="21">
        <v>71</v>
      </c>
      <c r="U28" s="21">
        <v>64</v>
      </c>
      <c r="V28" s="21">
        <v>69</v>
      </c>
      <c r="W28" s="21">
        <v>54</v>
      </c>
      <c r="X28" s="21">
        <v>57</v>
      </c>
      <c r="Y28" s="22">
        <v>149</v>
      </c>
      <c r="Z28"/>
      <c r="AA28"/>
      <c r="AB28"/>
      <c r="AC28"/>
      <c r="AD28"/>
      <c r="AE28"/>
      <c r="AF28"/>
      <c r="AG28"/>
      <c r="AI28" s="24" t="s">
        <v>135</v>
      </c>
      <c r="AJ28" s="12"/>
      <c r="AV28" s="10" t="s">
        <v>77</v>
      </c>
    </row>
    <row r="29" spans="1:48" ht="15.75" x14ac:dyDescent="0.25">
      <c r="A29" s="17" t="s">
        <v>70</v>
      </c>
      <c r="B29" s="1">
        <v>129</v>
      </c>
      <c r="C29" s="8" t="s">
        <v>44</v>
      </c>
      <c r="D29" s="8" t="s">
        <v>104</v>
      </c>
      <c r="E29" s="18" t="s">
        <v>79</v>
      </c>
      <c r="F29" s="141" t="s">
        <v>186</v>
      </c>
      <c r="G29" s="19">
        <v>62</v>
      </c>
      <c r="H29" s="19">
        <v>97</v>
      </c>
      <c r="I29" s="19">
        <v>94</v>
      </c>
      <c r="J29" s="19">
        <v>97</v>
      </c>
      <c r="K29" s="19">
        <v>95</v>
      </c>
      <c r="L29" s="19">
        <v>97</v>
      </c>
      <c r="M29" s="20">
        <v>43</v>
      </c>
      <c r="N29" s="20">
        <v>21</v>
      </c>
      <c r="O29" s="20">
        <v>33</v>
      </c>
      <c r="P29" s="20">
        <v>46</v>
      </c>
      <c r="Q29" s="20">
        <v>9</v>
      </c>
      <c r="R29" s="20">
        <v>39</v>
      </c>
      <c r="S29" s="21">
        <v>92</v>
      </c>
      <c r="T29" s="21">
        <v>35</v>
      </c>
      <c r="U29" s="21">
        <v>85</v>
      </c>
      <c r="V29" s="21">
        <v>49</v>
      </c>
      <c r="W29" s="21">
        <v>39</v>
      </c>
      <c r="X29" s="21">
        <v>95</v>
      </c>
      <c r="Y29" s="22">
        <v>132</v>
      </c>
      <c r="Z29"/>
      <c r="AA29"/>
      <c r="AB29"/>
      <c r="AC29"/>
      <c r="AD29"/>
      <c r="AE29"/>
      <c r="AF29"/>
      <c r="AG29"/>
      <c r="AI29" s="24" t="s">
        <v>135</v>
      </c>
      <c r="AJ29" s="12"/>
      <c r="AV29" s="10" t="s">
        <v>77</v>
      </c>
    </row>
    <row r="30" spans="1:48" x14ac:dyDescent="0.25">
      <c r="F30" s="17"/>
      <c r="G30" s="25"/>
      <c r="H30" s="26"/>
      <c r="I30" s="25"/>
      <c r="J30" s="6"/>
      <c r="K30" s="6"/>
      <c r="L30" s="6"/>
      <c r="M30" s="27"/>
      <c r="N30" s="28"/>
      <c r="O30" s="29"/>
      <c r="P30" s="29"/>
      <c r="Q30" s="29"/>
      <c r="R30" s="29"/>
      <c r="S30" s="15"/>
      <c r="T30" s="15"/>
      <c r="Y30" s="15"/>
      <c r="AC30" s="23">
        <f t="shared" ref="AC30:AC31" si="0">SUM(U30,O30,I30)</f>
        <v>0</v>
      </c>
      <c r="AI30" s="24" t="s">
        <v>135</v>
      </c>
      <c r="AJ30" s="11"/>
    </row>
    <row r="31" spans="1:48" x14ac:dyDescent="0.25">
      <c r="G31" s="25"/>
      <c r="H31" s="26"/>
      <c r="I31" s="25"/>
      <c r="J31" s="31"/>
      <c r="K31" s="31"/>
      <c r="L31" s="6"/>
      <c r="M31" s="28"/>
      <c r="N31" s="28"/>
      <c r="O31" s="29"/>
      <c r="P31" s="29"/>
      <c r="Q31" s="29"/>
      <c r="R31" s="29"/>
      <c r="S31" s="15"/>
      <c r="T31" s="15"/>
      <c r="Y31" s="30"/>
      <c r="AC31" s="23">
        <f t="shared" si="0"/>
        <v>0</v>
      </c>
      <c r="AI31" s="24" t="s">
        <v>135</v>
      </c>
    </row>
    <row r="32" spans="1:48" x14ac:dyDescent="0.25">
      <c r="G32" s="25"/>
      <c r="H32" s="25"/>
      <c r="I32" s="25"/>
      <c r="J32" s="31"/>
      <c r="K32" s="31"/>
      <c r="L32" s="6"/>
      <c r="M32" s="28"/>
      <c r="N32" s="28"/>
      <c r="O32" s="28"/>
      <c r="P32" s="28"/>
      <c r="Q32" s="28"/>
      <c r="R32" s="28"/>
      <c r="Y32" s="30"/>
      <c r="AC32" s="32">
        <f>MAX(AD2:AD29)</f>
        <v>129</v>
      </c>
      <c r="AI32" s="24" t="s">
        <v>135</v>
      </c>
    </row>
    <row r="33" spans="7:25" x14ac:dyDescent="0.25">
      <c r="G33" s="25"/>
      <c r="H33" s="25"/>
      <c r="I33" s="25"/>
      <c r="J33" s="31"/>
      <c r="K33" s="31"/>
      <c r="L33" s="31"/>
      <c r="M33" s="28"/>
      <c r="N33" s="28"/>
      <c r="O33" s="28"/>
      <c r="P33" s="28"/>
      <c r="Q33" s="28"/>
      <c r="R33" s="28"/>
      <c r="Y33" s="30"/>
    </row>
    <row r="34" spans="7:25" x14ac:dyDescent="0.25">
      <c r="Y34" s="30"/>
    </row>
    <row r="35" spans="7:25" x14ac:dyDescent="0.25">
      <c r="Y35" s="30"/>
    </row>
    <row r="36" spans="7:25" x14ac:dyDescent="0.25">
      <c r="Y36" s="30"/>
    </row>
    <row r="37" spans="7:25" x14ac:dyDescent="0.25">
      <c r="Y37" s="30"/>
    </row>
    <row r="54" spans="5:5" x14ac:dyDescent="0.25">
      <c r="E54" s="8" t="s">
        <v>51</v>
      </c>
    </row>
    <row r="55" spans="5:5" x14ac:dyDescent="0.25">
      <c r="E55" s="8" t="s">
        <v>60</v>
      </c>
    </row>
    <row r="56" spans="5:5" x14ac:dyDescent="0.25">
      <c r="E56" s="8" t="s">
        <v>52</v>
      </c>
    </row>
    <row r="57" spans="5:5" x14ac:dyDescent="0.25">
      <c r="E57" s="8" t="s">
        <v>53</v>
      </c>
    </row>
    <row r="58" spans="5:5" x14ac:dyDescent="0.25">
      <c r="E58" s="8" t="e">
        <f>SUM(VALUE(LEFT(A1, FIND("/", A1) - 1)), VALUE(LEFT(A2, FIND("/", A2) - 1)), VALUE(LEFT(A3, FIND("/", A3) - 1)), VALUE(LEFT(A4, FIND("/", A4) - 1))) &amp; "/400"</f>
        <v>#VALUE!</v>
      </c>
    </row>
    <row r="70" spans="4:6" x14ac:dyDescent="0.25">
      <c r="D70" s="33">
        <v>87</v>
      </c>
      <c r="E70" s="33">
        <v>21</v>
      </c>
      <c r="F70" s="8">
        <v>72</v>
      </c>
    </row>
    <row r="111" spans="22:24" x14ac:dyDescent="0.25">
      <c r="V111" s="34" t="s">
        <v>54</v>
      </c>
      <c r="W111" s="34" t="s">
        <v>59</v>
      </c>
      <c r="X111" s="34" t="e">
        <f>V111+W111</f>
        <v>#VALUE!</v>
      </c>
    </row>
  </sheetData>
  <phoneticPr fontId="34" type="noConversion"/>
  <conditionalFormatting sqref="B2:B29">
    <cfRule type="duplicateValues" dxfId="2" priority="3"/>
  </conditionalFormatting>
  <conditionalFormatting sqref="F2:F29">
    <cfRule type="containsText" dxfId="1" priority="1" operator="containsText" text="O Level / International GCSE - Class 9">
      <formula>NOT(ISERROR(SEARCH("O Level / International GCSE - Class 9",F2)))</formula>
    </cfRule>
    <cfRule type="containsText" dxfId="0" priority="2" operator="containsText" text="O LevelO Level / International GCSE - Class 9">
      <formula>NOT(ISERROR(SEARCH("O LevelO Level / International GCSE - Class 9",F2)))</formula>
    </cfRule>
  </conditionalFormatting>
  <hyperlinks>
    <hyperlink ref="AI2" r:id="rId1" xr:uid="{2F59DAEA-9F80-4F13-B9A5-8EEA55A3DA9F}"/>
    <hyperlink ref="AI3" r:id="rId2" xr:uid="{BA6941A9-392D-4F5B-B8DC-95235CB1B637}"/>
    <hyperlink ref="AI4" r:id="rId3" xr:uid="{887D9A40-D566-4F9C-BD8D-427D63ADB14B}"/>
    <hyperlink ref="AI5" r:id="rId4" xr:uid="{FEDE1852-7012-4ED1-B171-75DF59AAE2D8}"/>
    <hyperlink ref="AI6" r:id="rId5" xr:uid="{F922D5FD-DD65-4617-BCB7-C816E2B0BAE8}"/>
    <hyperlink ref="AI7" r:id="rId6" xr:uid="{3D25029C-B369-4418-9316-765AC8896CB8}"/>
    <hyperlink ref="AI8" r:id="rId7" xr:uid="{56CD0BFA-1F50-4625-8004-C5E326206437}"/>
    <hyperlink ref="AI9" r:id="rId8" xr:uid="{ECC4FD94-F4DF-4D24-9A35-1D8F233B8644}"/>
    <hyperlink ref="AI10" r:id="rId9" xr:uid="{3A020000-830C-4DA6-AE63-B6D353814912}"/>
    <hyperlink ref="AI11" r:id="rId10" xr:uid="{5E14EF4E-0DA9-4356-A203-51FCEA0B66B5}"/>
    <hyperlink ref="AI12" r:id="rId11" xr:uid="{101131B0-4B24-4FEC-B004-C39AF3AF7077}"/>
    <hyperlink ref="AI13" r:id="rId12" xr:uid="{F0A7DCB0-7A92-4D5E-9701-D7C9CE70375F}"/>
    <hyperlink ref="AI14" r:id="rId13" xr:uid="{065DE3A0-B5CD-47D5-AB56-354CFE278230}"/>
    <hyperlink ref="AI15" r:id="rId14" xr:uid="{F54D7A6D-16AE-4C9C-A977-B3CE88359BD0}"/>
    <hyperlink ref="AI16" r:id="rId15" xr:uid="{2D97BDF1-F7AD-45DF-86FE-EFF74124A75D}"/>
    <hyperlink ref="AI17" r:id="rId16" xr:uid="{5612678F-8736-4467-ACDA-95CFADD8DF7B}"/>
    <hyperlink ref="AI18" r:id="rId17" xr:uid="{0222E71A-48EB-400E-AB1A-2F99FBA65170}"/>
    <hyperlink ref="AI19" r:id="rId18" xr:uid="{66CF067B-0A4D-42BC-AB21-1AF2FD8C9CE4}"/>
    <hyperlink ref="AI20" r:id="rId19" xr:uid="{ABB9C11E-255E-41E2-8928-61400B8934D3}"/>
    <hyperlink ref="AI21" r:id="rId20" xr:uid="{AF6BB2BB-EAE9-49B5-82ED-5A26D69F6A4C}"/>
    <hyperlink ref="AI22" r:id="rId21" xr:uid="{66A2379E-0E49-4EEE-A1D6-AEC88C13878F}"/>
    <hyperlink ref="AI23" r:id="rId22" xr:uid="{FA644672-5483-44B7-8C4E-B567DF5DFAB4}"/>
    <hyperlink ref="AI24" r:id="rId23" xr:uid="{8D7A9D86-C3B2-4658-B09B-3133FBED4983}"/>
  </hyperlinks>
  <pageMargins left="0.7" right="0.7" top="0.75" bottom="0.75" header="0.3" footer="0.3"/>
  <pageSetup scale="23" orientation="portrait" r:id="rId24"/>
  <colBreaks count="1" manualBreakCount="1">
    <brk id="36" max="1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Info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Haniya</dc:creator>
  <cp:lastModifiedBy>Tirmizi</cp:lastModifiedBy>
  <cp:lastPrinted>2026-01-11T12:21:14Z</cp:lastPrinted>
  <dcterms:created xsi:type="dcterms:W3CDTF">2024-06-20T09:37:56Z</dcterms:created>
  <dcterms:modified xsi:type="dcterms:W3CDTF">2026-01-11T12:46:32Z</dcterms:modified>
</cp:coreProperties>
</file>